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6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'BRPL'!$A$1:$Q$177</definedName>
    <definedName name="_xlnm.Print_Area" localSheetId="1">'BYPL'!$A$1:$Q$165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'NDPL'!$A$1:$Q$161</definedName>
    <definedName name="_xlnm.Print_Area" localSheetId="8">'PRAGATI'!$A$1:$Q$25</definedName>
    <definedName name="_xlnm.Print_Area" localSheetId="5">'ROHTAK ROAD'!$A$1:$Q$45</definedName>
  </definedNames>
  <calcPr fullCalcOnLoad="1"/>
</workbook>
</file>

<file path=xl/sharedStrings.xml><?xml version="1.0" encoding="utf-8"?>
<sst xmlns="http://schemas.openxmlformats.org/spreadsheetml/2006/main" count="1506" uniqueCount="426">
  <si>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</si>
  <si>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</si>
  <si>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</si>
  <si>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</si>
  <si>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</si>
  <si>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</si>
  <si>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</si>
  <si>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</si>
  <si>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</si>
  <si>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</si>
  <si>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</si>
  <si>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</si>
  <si>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</si>
  <si>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</si>
  <si>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</si>
  <si>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</si>
  <si>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</si>
  <si>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</si>
  <si>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</si>
  <si>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</si>
  <si>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</si>
  <si>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</si>
  <si>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</si>
  <si>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</si>
  <si>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</si>
  <si>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</si>
  <si>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</si>
  <si>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</si>
  <si>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</si>
  <si>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</si>
  <si>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</si>
  <si>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</si>
  <si>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</si>
  <si>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</si>
  <si>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</si>
  <si>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</si>
  <si>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</si>
  <si>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</si>
  <si>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</si>
  <si>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</si>
  <si>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</si>
  <si>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</si>
  <si>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</si>
  <si>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</si>
  <si>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</si>
  <si>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</si>
  <si>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</si>
  <si>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</si>
  <si>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</si>
  <si>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</si>
  <si>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</si>
  <si>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</si>
  <si>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</si>
  <si>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</si>
  <si>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</si>
  <si>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</si>
  <si>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</si>
  <si>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</si>
  <si>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</si>
  <si>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</si>
  <si>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</si>
  <si>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</si>
  <si>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</si>
  <si>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</si>
  <si>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</si>
  <si>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</si>
  <si>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</si>
  <si>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</si>
  <si>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</si>
  <si>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</si>
  <si>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</si>
  <si>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</si>
  <si>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</si>
  <si>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</si>
  <si>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</si>
  <si>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</si>
  <si>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</si>
  <si>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</si>
  <si>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</si>
  <si>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</si>
  <si>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</si>
  <si>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</si>
  <si>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</si>
  <si>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</si>
  <si>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</si>
  <si>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</si>
  <si>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</si>
  <si>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</si>
  <si>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</si>
  <si>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</si>
  <si>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</si>
  <si>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</si>
  <si>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</si>
  <si>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</si>
  <si>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</si>
  <si>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</si>
  <si>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</si>
  <si>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</si>
  <si>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</si>
  <si>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</si>
  <si>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</si>
  <si>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</si>
  <si>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</si>
  <si>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</si>
  <si>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</si>
  <si>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</si>
  <si>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</si>
  <si>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</si>
  <si>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</si>
  <si>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</si>
  <si>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</si>
  <si>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</si>
  <si>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</si>
  <si>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</si>
  <si>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</si>
  <si>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</si>
  <si>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</si>
  <si>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</si>
  <si>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</si>
  <si>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</si>
  <si>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</si>
  <si>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</si>
  <si>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</si>
  <si>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</si>
  <si>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</si>
  <si>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</si>
  <si>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</si>
  <si>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</si>
  <si>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</si>
  <si>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</si>
  <si>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</si>
  <si>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</si>
  <si>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</si>
  <si>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</si>
  <si>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</si>
  <si>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</si>
  <si>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</si>
  <si>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</si>
  <si>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</si>
  <si>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</si>
  <si>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</si>
  <si>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</si>
  <si>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</si>
  <si>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</si>
  <si>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</si>
  <si>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</si>
  <si>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</si>
  <si>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</si>
  <si>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</si>
  <si>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</si>
  <si>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</si>
  <si>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</si>
  <si>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</si>
  <si>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</si>
  <si>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</si>
  <si>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</si>
  <si>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</si>
  <si>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</si>
  <si>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</si>
  <si>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</si>
  <si>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</si>
  <si>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</si>
  <si>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</si>
  <si>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</si>
  <si>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</si>
  <si>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</si>
  <si>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</si>
  <si>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</si>
  <si>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</si>
  <si>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</si>
  <si>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</si>
  <si>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</si>
  <si>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</si>
  <si>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</si>
  <si>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</si>
  <si>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</si>
  <si>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</si>
  <si>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</si>
  <si>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</si>
  <si>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</si>
  <si>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</si>
  <si>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</si>
  <si>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</si>
  <si>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</si>
  <si>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</si>
  <si>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</si>
  <si>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</si>
  <si>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</si>
  <si>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</si>
  <si>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</si>
  <si>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</si>
  <si>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</si>
  <si>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</si>
  <si>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</si>
  <si>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</si>
  <si>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</si>
  <si>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</si>
  <si>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</si>
  <si>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</si>
  <si>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</si>
  <si>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</si>
  <si>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</si>
  <si>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</si>
  <si>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</si>
  <si>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</si>
  <si>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</si>
  <si>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</si>
  <si>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</si>
  <si>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</si>
  <si>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</si>
  <si>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</si>
  <si>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</si>
  <si>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</si>
  <si>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</si>
  <si>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</si>
  <si>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</si>
  <si>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</si>
  <si>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</si>
  <si>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</si>
  <si>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</si>
  <si>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</si>
  <si>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</si>
  <si>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</si>
  <si>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</si>
  <si>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</si>
  <si>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</si>
  <si>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</si>
  <si>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</si>
  <si>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</si>
  <si>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</si>
  <si>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</si>
  <si>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</si>
  <si>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</si>
  <si>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</si>
  <si>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</si>
  <si>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</si>
  <si>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</si>
  <si>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</si>
  <si>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</si>
  <si>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</si>
  <si>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</si>
  <si>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</si>
  <si>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</si>
  <si>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</si>
  <si>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</si>
  <si>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</si>
  <si>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</si>
  <si>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</si>
  <si>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</si>
  <si>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</si>
  <si>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</si>
  <si>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</si>
  <si>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</si>
  <si>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</si>
  <si>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</si>
  <si>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</si>
  <si>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</si>
  <si>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</si>
  <si>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</si>
  <si>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</si>
  <si>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</si>
  <si>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</si>
  <si>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</si>
  <si>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</si>
  <si>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</si>
  <si>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</si>
  <si>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</si>
  <si>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</si>
  <si>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</si>
  <si>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</si>
  <si>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</si>
  <si>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</si>
  <si>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</si>
  <si>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</si>
  <si>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</si>
  <si>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</si>
  <si>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</si>
  <si>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</si>
  <si>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</si>
  <si>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</si>
  <si>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</si>
  <si>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</si>
  <si>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</si>
  <si>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</si>
  <si>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</si>
  <si>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</si>
  <si>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</si>
  <si>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</si>
  <si>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</si>
  <si>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</si>
  <si>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</si>
  <si>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</si>
  <si>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</si>
  <si>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</si>
  <si>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</si>
  <si>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</si>
  <si>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</si>
  <si>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</si>
  <si>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</si>
  <si>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</si>
  <si>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</si>
  <si>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</si>
  <si>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</si>
  <si>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</si>
  <si>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</si>
  <si>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</si>
  <si>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</si>
  <si>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</si>
  <si>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</si>
  <si>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</si>
  <si>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</si>
  <si>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</si>
  <si>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</si>
  <si>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</si>
  <si>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</si>
  <si>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</si>
  <si>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</si>
  <si>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</si>
  <si>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</si>
  <si>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</si>
  <si>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</si>
  <si>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</si>
  <si>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</si>
  <si>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</si>
  <si>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</si>
  <si>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</si>
  <si>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</si>
  <si>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</si>
  <si>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</si>
  <si>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</si>
  <si>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</si>
  <si>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</si>
  <si>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</si>
  <si>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</si>
  <si>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</si>
  <si>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</si>
  <si>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</si>
  <si>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</si>
  <si>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</si>
  <si>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</si>
  <si>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</si>
  <si>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</si>
  <si>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</si>
  <si>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</si>
  <si>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</si>
  <si>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</si>
  <si>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</si>
  <si>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</si>
  <si>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</si>
  <si>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</si>
  <si>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</si>
  <si>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</si>
  <si>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</si>
  <si>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</si>
  <si>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</si>
  <si>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</si>
  <si>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</si>
  <si>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</si>
  <si>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</si>
  <si>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</si>
  <si>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</si>
  <si>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</si>
  <si>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</si>
  <si>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</si>
  <si>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</si>
  <si>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</si>
  <si>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</si>
  <si>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</si>
  <si>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</si>
  <si>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</si>
  <si>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</si>
  <si>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</si>
  <si>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</si>
  <si>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</si>
  <si>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</si>
  <si>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</si>
  <si>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</si>
  <si>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</si>
  <si>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</si>
  <si>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</si>
  <si>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</si>
  <si>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</si>
  <si>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</si>
  <si>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</si>
  <si>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</si>
  <si>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</si>
  <si>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</si>
  <si>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</si>
  <si>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</si>
  <si>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</si>
  <si>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</si>
  <si>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</si>
  <si>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</si>
  <si>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</si>
  <si>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</si>
  <si>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</si>
  <si>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</si>
  <si>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</si>
  <si>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</si>
  <si>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</si>
  <si>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</si>
  <si>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</si>
  <si>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</si>
  <si>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</si>
  <si>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</si>
  <si>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</si>
  <si>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</si>
  <si>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</si>
  <si>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</si>
  <si>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</si>
  <si>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</si>
  <si>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</si>
  <si>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</si>
  <si>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Meter changed  on 28/11/13</t>
  </si>
  <si>
    <t>33KV TX-2</t>
  </si>
  <si>
    <t>SHEKHAWATI- 2</t>
  </si>
  <si>
    <t>SHEKHAWATI- 1</t>
  </si>
  <si>
    <t>Meter changed 30/12/13</t>
  </si>
  <si>
    <t xml:space="preserve">                           PERIOD 1st JANUARY-2014 TO 31ST JANUARY-2014 </t>
  </si>
  <si>
    <t>JANUARY-2014</t>
  </si>
  <si>
    <t>Meter changed wef-22/01/2014</t>
  </si>
  <si>
    <t>INTIAL READING 01/01/2014</t>
  </si>
  <si>
    <t>FINAL READING 01/02/2014</t>
  </si>
  <si>
    <t>Reverse Polarity</t>
  </si>
  <si>
    <t>Metering not in order</t>
  </si>
  <si>
    <t>Note :Sharing taken from wk-40 abt bill 2013-14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</si>
</sst>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77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1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1" xfId="0" applyFill="1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172" fontId="13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8" fillId="0" borderId="25" xfId="0" applyFont="1" applyBorder="1" applyAlignment="1">
      <alignment/>
    </xf>
    <xf numFmtId="170" fontId="46" fillId="0" borderId="25" xfId="0" applyNumberFormat="1" applyFont="1" applyBorder="1" applyAlignment="1">
      <alignment horizontal="center" shrinkToFit="1"/>
    </xf>
    <xf numFmtId="0" fontId="0" fillId="0" borderId="25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0" fontId="16" fillId="0" borderId="31" xfId="0" applyFont="1" applyBorder="1" applyAlignment="1">
      <alignment/>
    </xf>
    <xf numFmtId="0" fontId="20" fillId="0" borderId="31" xfId="0" applyFont="1" applyBorder="1" applyAlignment="1">
      <alignment/>
    </xf>
    <xf numFmtId="0" fontId="4" fillId="0" borderId="31" xfId="0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16" fillId="0" borderId="31" xfId="0" applyFont="1" applyBorder="1" applyAlignment="1">
      <alignment vertical="center"/>
    </xf>
    <xf numFmtId="0" fontId="39" fillId="0" borderId="11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1" fontId="63" fillId="0" borderId="25" xfId="0" applyNumberFormat="1" applyFont="1" applyFill="1" applyBorder="1" applyAlignment="1">
      <alignment horizontal="center"/>
    </xf>
    <xf numFmtId="0" fontId="24" fillId="0" borderId="31" xfId="0" applyFont="1" applyFill="1" applyBorder="1" applyAlignment="1">
      <alignment wrapText="1"/>
    </xf>
    <xf numFmtId="179" fontId="4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view="pageBreakPreview" zoomScale="70" zoomScaleSheetLayoutView="70" workbookViewId="0" topLeftCell="A131">
      <selection activeCell="G24" sqref="G24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00390625" style="0" customWidth="1"/>
  </cols>
  <sheetData>
    <row r="1" spans="1:17" ht="26.25">
      <c r="A1" s="1" t="s">
        <v>244</v>
      </c>
      <c r="Q1" s="759" t="s">
        <v>419</v>
      </c>
    </row>
    <row r="2" spans="1:11" ht="15">
      <c r="A2" s="17" t="s">
        <v>245</v>
      </c>
      <c r="K2" s="98"/>
    </row>
    <row r="3" spans="1:8" ht="23.25">
      <c r="A3" s="223" t="s">
        <v>0</v>
      </c>
      <c r="H3" s="4"/>
    </row>
    <row r="4" spans="1:16" ht="24" thickBot="1">
      <c r="A4" s="223" t="s">
        <v>246</v>
      </c>
      <c r="G4" s="19"/>
      <c r="H4" s="19"/>
      <c r="I4" s="98" t="s">
        <v>406</v>
      </c>
      <c r="J4" s="19"/>
      <c r="K4" s="19"/>
      <c r="L4" s="19"/>
      <c r="M4" s="19"/>
      <c r="N4" s="98" t="s">
        <v>407</v>
      </c>
      <c r="O4" s="19"/>
      <c r="P4" s="19"/>
    </row>
    <row r="5" spans="1:17" s="5" customFormat="1" ht="58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422</v>
      </c>
      <c r="H5" s="39" t="s">
        <v>421</v>
      </c>
      <c r="I5" s="39" t="s">
        <v>4</v>
      </c>
      <c r="J5" s="39" t="s">
        <v>5</v>
      </c>
      <c r="K5" s="40" t="s">
        <v>6</v>
      </c>
      <c r="L5" s="41" t="str">
        <f>G5</f>
        <v>FINAL READING 01/02/2014</v>
      </c>
      <c r="M5" s="39" t="str">
        <f>H5</f>
        <v>INTIAL READING 01/01/2014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spans="1:12" ht="6.75" customHeight="1" thickBot="1" thickTop="1">
      <c r="A6" s="8"/>
      <c r="B6" s="9"/>
      <c r="C6" s="8"/>
      <c r="D6" s="8"/>
      <c r="E6" s="8"/>
      <c r="F6" s="8"/>
      <c r="L6" s="101"/>
    </row>
    <row r="7" spans="1:17" ht="15.75" customHeight="1" thickTop="1">
      <c r="A7" s="347"/>
      <c r="B7" s="454"/>
      <c r="C7" s="418"/>
      <c r="D7" s="418"/>
      <c r="E7" s="418"/>
      <c r="F7" s="418"/>
      <c r="G7" s="24"/>
      <c r="H7" s="25"/>
      <c r="I7" s="25"/>
      <c r="J7" s="25"/>
      <c r="K7" s="35"/>
      <c r="L7" s="24"/>
      <c r="M7" s="25"/>
      <c r="N7" s="25"/>
      <c r="O7" s="25"/>
      <c r="P7" s="35"/>
      <c r="Q7" s="180"/>
    </row>
    <row r="8" spans="1:17" ht="15.75" customHeight="1">
      <c r="A8" s="349"/>
      <c r="B8" s="456" t="s">
        <v>14</v>
      </c>
      <c r="C8" s="435"/>
      <c r="D8" s="464"/>
      <c r="E8" s="464"/>
      <c r="F8" s="435"/>
      <c r="G8" s="441"/>
      <c r="H8" s="21"/>
      <c r="I8" s="21"/>
      <c r="J8" s="21"/>
      <c r="K8" s="238"/>
      <c r="L8" s="100"/>
      <c r="M8" s="21"/>
      <c r="N8" s="21"/>
      <c r="O8" s="21"/>
      <c r="P8" s="238"/>
      <c r="Q8" s="181"/>
    </row>
    <row r="9" spans="1:17" ht="18.75" customHeight="1">
      <c r="A9" s="349">
        <v>1</v>
      </c>
      <c r="B9" s="455" t="s">
        <v>15</v>
      </c>
      <c r="C9" s="435">
        <v>4864925</v>
      </c>
      <c r="D9" s="463" t="s">
        <v>12</v>
      </c>
      <c r="E9" s="425" t="s">
        <v>354</v>
      </c>
      <c r="F9" s="435">
        <v>-1000</v>
      </c>
      <c r="G9" s="444">
        <v>992186</v>
      </c>
      <c r="H9" s="445">
        <v>993693</v>
      </c>
      <c r="I9" s="445">
        <f>G9-H9</f>
        <v>-1507</v>
      </c>
      <c r="J9" s="445">
        <f aca="true" t="shared" si="0" ref="J9:J62">$F9*I9</f>
        <v>1507000</v>
      </c>
      <c r="K9" s="452">
        <f aca="true" t="shared" si="1" ref="K9:K62">J9/1000000</f>
        <v>1.507</v>
      </c>
      <c r="L9" s="444">
        <v>999254</v>
      </c>
      <c r="M9" s="445">
        <v>999254</v>
      </c>
      <c r="N9" s="445">
        <f>L9-M9</f>
        <v>0</v>
      </c>
      <c r="O9" s="445">
        <f aca="true" t="shared" si="2" ref="O9:O62">$F9*N9</f>
        <v>0</v>
      </c>
      <c r="P9" s="452">
        <f aca="true" t="shared" si="3" ref="P9:P62">O9/1000000</f>
        <v>0</v>
      </c>
      <c r="Q9" s="734"/>
    </row>
    <row r="10" spans="1:17" ht="16.5">
      <c r="A10" s="349">
        <v>2</v>
      </c>
      <c r="B10" s="455" t="s">
        <v>388</v>
      </c>
      <c r="C10" s="435">
        <v>5128432</v>
      </c>
      <c r="D10" s="463" t="s">
        <v>12</v>
      </c>
      <c r="E10" s="425" t="s">
        <v>354</v>
      </c>
      <c r="F10" s="435">
        <v>-1000</v>
      </c>
      <c r="G10" s="441">
        <v>997085</v>
      </c>
      <c r="H10" s="442">
        <v>997758</v>
      </c>
      <c r="I10" s="442">
        <f>G10-H10</f>
        <v>-673</v>
      </c>
      <c r="J10" s="442">
        <f t="shared" si="0"/>
        <v>673000</v>
      </c>
      <c r="K10" s="443">
        <f t="shared" si="1"/>
        <v>0.673</v>
      </c>
      <c r="L10" s="441">
        <v>998261</v>
      </c>
      <c r="M10" s="442">
        <v>998273</v>
      </c>
      <c r="N10" s="442">
        <f>L10-M10</f>
        <v>-12</v>
      </c>
      <c r="O10" s="442">
        <f t="shared" si="2"/>
        <v>12000</v>
      </c>
      <c r="P10" s="443">
        <f t="shared" si="3"/>
        <v>0.012</v>
      </c>
      <c r="Q10" s="699"/>
    </row>
    <row r="11" spans="1:17" ht="15.75" customHeight="1">
      <c r="A11" s="349">
        <v>3</v>
      </c>
      <c r="B11" s="455" t="s">
        <v>17</v>
      </c>
      <c r="C11" s="435">
        <v>4864905</v>
      </c>
      <c r="D11" s="463" t="s">
        <v>12</v>
      </c>
      <c r="E11" s="425" t="s">
        <v>354</v>
      </c>
      <c r="F11" s="435">
        <v>-1000</v>
      </c>
      <c r="G11" s="441">
        <v>7991</v>
      </c>
      <c r="H11" s="442">
        <v>9070</v>
      </c>
      <c r="I11" s="442">
        <f aca="true" t="shared" si="4" ref="I11:I62">G11-H11</f>
        <v>-1079</v>
      </c>
      <c r="J11" s="442">
        <f t="shared" si="0"/>
        <v>1079000</v>
      </c>
      <c r="K11" s="443">
        <f t="shared" si="1"/>
        <v>1.079</v>
      </c>
      <c r="L11" s="441">
        <v>996281</v>
      </c>
      <c r="M11" s="442">
        <v>996281</v>
      </c>
      <c r="N11" s="442">
        <f>L11-M11</f>
        <v>0</v>
      </c>
      <c r="O11" s="442">
        <f t="shared" si="2"/>
        <v>0</v>
      </c>
      <c r="P11" s="443">
        <f t="shared" si="3"/>
        <v>0</v>
      </c>
      <c r="Q11" s="181"/>
    </row>
    <row r="12" spans="1:17" ht="15.75" customHeight="1">
      <c r="A12" s="349"/>
      <c r="B12" s="456" t="s">
        <v>18</v>
      </c>
      <c r="C12" s="435"/>
      <c r="D12" s="464"/>
      <c r="E12" s="464"/>
      <c r="F12" s="435"/>
      <c r="G12" s="441"/>
      <c r="H12" s="442"/>
      <c r="I12" s="442"/>
      <c r="J12" s="442"/>
      <c r="K12" s="443"/>
      <c r="L12" s="441"/>
      <c r="M12" s="442"/>
      <c r="N12" s="442"/>
      <c r="O12" s="442"/>
      <c r="P12" s="443"/>
      <c r="Q12" s="181"/>
    </row>
    <row r="13" spans="1:17" ht="15.75" customHeight="1">
      <c r="A13" s="349">
        <v>4</v>
      </c>
      <c r="B13" s="455" t="s">
        <v>15</v>
      </c>
      <c r="C13" s="435">
        <v>4864912</v>
      </c>
      <c r="D13" s="463" t="s">
        <v>12</v>
      </c>
      <c r="E13" s="425" t="s">
        <v>354</v>
      </c>
      <c r="F13" s="435">
        <v>-1000</v>
      </c>
      <c r="G13" s="441">
        <v>974487</v>
      </c>
      <c r="H13" s="442">
        <v>974560</v>
      </c>
      <c r="I13" s="442">
        <f t="shared" si="4"/>
        <v>-73</v>
      </c>
      <c r="J13" s="442">
        <f t="shared" si="0"/>
        <v>73000</v>
      </c>
      <c r="K13" s="443">
        <f t="shared" si="1"/>
        <v>0.073</v>
      </c>
      <c r="L13" s="441">
        <v>976183</v>
      </c>
      <c r="M13" s="442">
        <v>976185</v>
      </c>
      <c r="N13" s="442">
        <f>L13-M13</f>
        <v>-2</v>
      </c>
      <c r="O13" s="442">
        <f t="shared" si="2"/>
        <v>2000</v>
      </c>
      <c r="P13" s="443">
        <f t="shared" si="3"/>
        <v>0.002</v>
      </c>
      <c r="Q13" s="181"/>
    </row>
    <row r="14" spans="1:17" ht="15.75" customHeight="1">
      <c r="A14" s="349">
        <v>5</v>
      </c>
      <c r="B14" s="455" t="s">
        <v>16</v>
      </c>
      <c r="C14" s="435">
        <v>4864913</v>
      </c>
      <c r="D14" s="463" t="s">
        <v>12</v>
      </c>
      <c r="E14" s="425" t="s">
        <v>354</v>
      </c>
      <c r="F14" s="435">
        <v>-1000</v>
      </c>
      <c r="G14" s="441">
        <v>918117</v>
      </c>
      <c r="H14" s="442">
        <v>918203</v>
      </c>
      <c r="I14" s="442">
        <f t="shared" si="4"/>
        <v>-86</v>
      </c>
      <c r="J14" s="442">
        <f t="shared" si="0"/>
        <v>86000</v>
      </c>
      <c r="K14" s="443">
        <f t="shared" si="1"/>
        <v>0.086</v>
      </c>
      <c r="L14" s="441">
        <v>941048</v>
      </c>
      <c r="M14" s="442">
        <v>941052</v>
      </c>
      <c r="N14" s="442">
        <f>L14-M14</f>
        <v>-4</v>
      </c>
      <c r="O14" s="442">
        <f t="shared" si="2"/>
        <v>4000</v>
      </c>
      <c r="P14" s="443">
        <f t="shared" si="3"/>
        <v>0.004</v>
      </c>
      <c r="Q14" s="181"/>
    </row>
    <row r="15" spans="1:17" ht="15.75" customHeight="1">
      <c r="A15" s="349"/>
      <c r="B15" s="456" t="s">
        <v>21</v>
      </c>
      <c r="C15" s="435"/>
      <c r="D15" s="464"/>
      <c r="E15" s="425"/>
      <c r="F15" s="435"/>
      <c r="G15" s="441"/>
      <c r="H15" s="442"/>
      <c r="I15" s="442"/>
      <c r="J15" s="442"/>
      <c r="K15" s="443"/>
      <c r="L15" s="441"/>
      <c r="M15" s="442"/>
      <c r="N15" s="442"/>
      <c r="O15" s="442"/>
      <c r="P15" s="443"/>
      <c r="Q15" s="181"/>
    </row>
    <row r="16" spans="1:17" ht="15.75" customHeight="1">
      <c r="A16" s="349">
        <v>6</v>
      </c>
      <c r="B16" s="455" t="s">
        <v>15</v>
      </c>
      <c r="C16" s="435">
        <v>4864982</v>
      </c>
      <c r="D16" s="463" t="s">
        <v>12</v>
      </c>
      <c r="E16" s="425" t="s">
        <v>354</v>
      </c>
      <c r="F16" s="435">
        <v>-1000</v>
      </c>
      <c r="G16" s="441">
        <v>21437</v>
      </c>
      <c r="H16" s="442">
        <v>20428</v>
      </c>
      <c r="I16" s="442">
        <f t="shared" si="4"/>
        <v>1009</v>
      </c>
      <c r="J16" s="442">
        <f t="shared" si="0"/>
        <v>-1009000</v>
      </c>
      <c r="K16" s="443">
        <f t="shared" si="1"/>
        <v>-1.009</v>
      </c>
      <c r="L16" s="441">
        <v>17169</v>
      </c>
      <c r="M16" s="442">
        <v>17170</v>
      </c>
      <c r="N16" s="442">
        <f>L16-M16</f>
        <v>-1</v>
      </c>
      <c r="O16" s="442">
        <f t="shared" si="2"/>
        <v>1000</v>
      </c>
      <c r="P16" s="443">
        <f t="shared" si="3"/>
        <v>0.001</v>
      </c>
      <c r="Q16" s="181"/>
    </row>
    <row r="17" spans="1:17" ht="15.75" customHeight="1">
      <c r="A17" s="349">
        <v>7</v>
      </c>
      <c r="B17" s="455" t="s">
        <v>16</v>
      </c>
      <c r="C17" s="435">
        <v>4864983</v>
      </c>
      <c r="D17" s="463" t="s">
        <v>12</v>
      </c>
      <c r="E17" s="425" t="s">
        <v>354</v>
      </c>
      <c r="F17" s="435">
        <v>-1000</v>
      </c>
      <c r="G17" s="441">
        <v>15798</v>
      </c>
      <c r="H17" s="442">
        <v>16976</v>
      </c>
      <c r="I17" s="442">
        <f t="shared" si="4"/>
        <v>-1178</v>
      </c>
      <c r="J17" s="442">
        <f t="shared" si="0"/>
        <v>1178000</v>
      </c>
      <c r="K17" s="443">
        <f t="shared" si="1"/>
        <v>1.178</v>
      </c>
      <c r="L17" s="441">
        <v>13079</v>
      </c>
      <c r="M17" s="442">
        <v>13097</v>
      </c>
      <c r="N17" s="442">
        <f>L17-M17</f>
        <v>-18</v>
      </c>
      <c r="O17" s="442">
        <f t="shared" si="2"/>
        <v>18000</v>
      </c>
      <c r="P17" s="443">
        <f t="shared" si="3"/>
        <v>0.018</v>
      </c>
      <c r="Q17" s="181"/>
    </row>
    <row r="18" spans="1:17" ht="20.25" customHeight="1">
      <c r="A18" s="349">
        <v>8</v>
      </c>
      <c r="B18" s="455" t="s">
        <v>22</v>
      </c>
      <c r="C18" s="435">
        <v>4864953</v>
      </c>
      <c r="D18" s="463" t="s">
        <v>12</v>
      </c>
      <c r="E18" s="425" t="s">
        <v>354</v>
      </c>
      <c r="F18" s="435">
        <v>-1250</v>
      </c>
      <c r="G18" s="441">
        <v>15442</v>
      </c>
      <c r="H18" s="442">
        <v>15695</v>
      </c>
      <c r="I18" s="442">
        <f>G18-H18</f>
        <v>-253</v>
      </c>
      <c r="J18" s="442">
        <f t="shared" si="0"/>
        <v>316250</v>
      </c>
      <c r="K18" s="443">
        <f t="shared" si="1"/>
        <v>0.31625</v>
      </c>
      <c r="L18" s="441">
        <v>995453</v>
      </c>
      <c r="M18" s="442">
        <v>995461</v>
      </c>
      <c r="N18" s="442">
        <f>L18-M18</f>
        <v>-8</v>
      </c>
      <c r="O18" s="442">
        <f t="shared" si="2"/>
        <v>10000</v>
      </c>
      <c r="P18" s="443">
        <f t="shared" si="3"/>
        <v>0.01</v>
      </c>
      <c r="Q18" s="614"/>
    </row>
    <row r="19" spans="1:17" ht="15.75" customHeight="1">
      <c r="A19" s="349">
        <v>9</v>
      </c>
      <c r="B19" s="455" t="s">
        <v>23</v>
      </c>
      <c r="C19" s="435">
        <v>4864984</v>
      </c>
      <c r="D19" s="463" t="s">
        <v>12</v>
      </c>
      <c r="E19" s="425" t="s">
        <v>354</v>
      </c>
      <c r="F19" s="435">
        <v>-1000</v>
      </c>
      <c r="G19" s="441">
        <v>9606</v>
      </c>
      <c r="H19" s="442">
        <v>10455</v>
      </c>
      <c r="I19" s="442">
        <f t="shared" si="4"/>
        <v>-849</v>
      </c>
      <c r="J19" s="442">
        <f t="shared" si="0"/>
        <v>849000</v>
      </c>
      <c r="K19" s="443">
        <f t="shared" si="1"/>
        <v>0.849</v>
      </c>
      <c r="L19" s="441">
        <v>985257</v>
      </c>
      <c r="M19" s="442">
        <v>985266</v>
      </c>
      <c r="N19" s="442">
        <f>L19-M19</f>
        <v>-9</v>
      </c>
      <c r="O19" s="442">
        <f t="shared" si="2"/>
        <v>9000</v>
      </c>
      <c r="P19" s="443">
        <f t="shared" si="3"/>
        <v>0.009</v>
      </c>
      <c r="Q19" s="181"/>
    </row>
    <row r="20" spans="1:17" ht="15.75" customHeight="1">
      <c r="A20" s="349"/>
      <c r="B20" s="456" t="s">
        <v>24</v>
      </c>
      <c r="C20" s="435"/>
      <c r="D20" s="464"/>
      <c r="E20" s="425"/>
      <c r="F20" s="435"/>
      <c r="G20" s="441"/>
      <c r="H20" s="442"/>
      <c r="I20" s="442"/>
      <c r="J20" s="442"/>
      <c r="K20" s="443"/>
      <c r="L20" s="441"/>
      <c r="M20" s="442"/>
      <c r="N20" s="442"/>
      <c r="O20" s="442"/>
      <c r="P20" s="443"/>
      <c r="Q20" s="181"/>
    </row>
    <row r="21" spans="1:17" ht="15.75" customHeight="1">
      <c r="A21" s="349">
        <v>10</v>
      </c>
      <c r="B21" s="455" t="s">
        <v>15</v>
      </c>
      <c r="C21" s="435">
        <v>4864939</v>
      </c>
      <c r="D21" s="463" t="s">
        <v>12</v>
      </c>
      <c r="E21" s="425" t="s">
        <v>354</v>
      </c>
      <c r="F21" s="435">
        <v>-1000</v>
      </c>
      <c r="G21" s="441">
        <v>31385</v>
      </c>
      <c r="H21" s="442">
        <v>31173</v>
      </c>
      <c r="I21" s="442">
        <f t="shared" si="4"/>
        <v>212</v>
      </c>
      <c r="J21" s="442">
        <f t="shared" si="0"/>
        <v>-212000</v>
      </c>
      <c r="K21" s="443">
        <f t="shared" si="1"/>
        <v>-0.212</v>
      </c>
      <c r="L21" s="441">
        <v>9098</v>
      </c>
      <c r="M21" s="442">
        <v>9098</v>
      </c>
      <c r="N21" s="442">
        <f>L21-M21</f>
        <v>0</v>
      </c>
      <c r="O21" s="442">
        <f t="shared" si="2"/>
        <v>0</v>
      </c>
      <c r="P21" s="443">
        <f t="shared" si="3"/>
        <v>0</v>
      </c>
      <c r="Q21" s="181"/>
    </row>
    <row r="22" spans="1:17" ht="15.75" customHeight="1">
      <c r="A22" s="349">
        <v>11</v>
      </c>
      <c r="B22" s="455" t="s">
        <v>25</v>
      </c>
      <c r="C22" s="435">
        <v>4864940</v>
      </c>
      <c r="D22" s="463" t="s">
        <v>12</v>
      </c>
      <c r="E22" s="425" t="s">
        <v>354</v>
      </c>
      <c r="F22" s="435">
        <v>-1000</v>
      </c>
      <c r="G22" s="441">
        <v>994424</v>
      </c>
      <c r="H22" s="442">
        <v>994596</v>
      </c>
      <c r="I22" s="442">
        <f t="shared" si="4"/>
        <v>-172</v>
      </c>
      <c r="J22" s="442">
        <f t="shared" si="0"/>
        <v>172000</v>
      </c>
      <c r="K22" s="443">
        <f t="shared" si="1"/>
        <v>0.172</v>
      </c>
      <c r="L22" s="441">
        <v>3866</v>
      </c>
      <c r="M22" s="442">
        <v>3866</v>
      </c>
      <c r="N22" s="442">
        <f>L22-M22</f>
        <v>0</v>
      </c>
      <c r="O22" s="442">
        <f t="shared" si="2"/>
        <v>0</v>
      </c>
      <c r="P22" s="443">
        <f t="shared" si="3"/>
        <v>0</v>
      </c>
      <c r="Q22" s="181"/>
    </row>
    <row r="23" spans="1:17" ht="16.5">
      <c r="A23" s="349">
        <v>12</v>
      </c>
      <c r="B23" s="455" t="s">
        <v>22</v>
      </c>
      <c r="C23" s="435">
        <v>5128410</v>
      </c>
      <c r="D23" s="463" t="s">
        <v>12</v>
      </c>
      <c r="E23" s="425" t="s">
        <v>354</v>
      </c>
      <c r="F23" s="435">
        <v>-1000</v>
      </c>
      <c r="G23" s="441">
        <v>994658</v>
      </c>
      <c r="H23" s="442">
        <v>995430</v>
      </c>
      <c r="I23" s="442">
        <f>G23-H23</f>
        <v>-772</v>
      </c>
      <c r="J23" s="442">
        <f t="shared" si="0"/>
        <v>772000</v>
      </c>
      <c r="K23" s="443">
        <f t="shared" si="1"/>
        <v>0.772</v>
      </c>
      <c r="L23" s="441">
        <v>999329</v>
      </c>
      <c r="M23" s="442">
        <v>999329</v>
      </c>
      <c r="N23" s="442">
        <f>L23-M23</f>
        <v>0</v>
      </c>
      <c r="O23" s="442">
        <f t="shared" si="2"/>
        <v>0</v>
      </c>
      <c r="P23" s="443">
        <f t="shared" si="3"/>
        <v>0</v>
      </c>
      <c r="Q23" s="614"/>
    </row>
    <row r="24" spans="1:17" ht="18.75" customHeight="1">
      <c r="A24" s="349">
        <v>13</v>
      </c>
      <c r="B24" s="455" t="s">
        <v>26</v>
      </c>
      <c r="C24" s="435">
        <v>4865060</v>
      </c>
      <c r="D24" s="463" t="s">
        <v>12</v>
      </c>
      <c r="E24" s="425" t="s">
        <v>354</v>
      </c>
      <c r="F24" s="435">
        <v>1000</v>
      </c>
      <c r="G24" s="441">
        <v>912008</v>
      </c>
      <c r="H24" s="442">
        <v>915214</v>
      </c>
      <c r="I24" s="442">
        <f t="shared" si="4"/>
        <v>-3206</v>
      </c>
      <c r="J24" s="442">
        <f t="shared" si="0"/>
        <v>-3206000</v>
      </c>
      <c r="K24" s="443">
        <f t="shared" si="1"/>
        <v>-3.206</v>
      </c>
      <c r="L24" s="441">
        <v>920513</v>
      </c>
      <c r="M24" s="442">
        <v>920513</v>
      </c>
      <c r="N24" s="442">
        <f>L24-M24</f>
        <v>0</v>
      </c>
      <c r="O24" s="442">
        <f t="shared" si="2"/>
        <v>0</v>
      </c>
      <c r="P24" s="443">
        <f t="shared" si="3"/>
        <v>0</v>
      </c>
      <c r="Q24" s="181"/>
    </row>
    <row r="25" spans="1:17" ht="15.75" customHeight="1">
      <c r="A25" s="349"/>
      <c r="B25" s="456" t="s">
        <v>27</v>
      </c>
      <c r="C25" s="435"/>
      <c r="D25" s="464"/>
      <c r="E25" s="425"/>
      <c r="F25" s="435"/>
      <c r="G25" s="441"/>
      <c r="H25" s="442"/>
      <c r="I25" s="442"/>
      <c r="J25" s="442"/>
      <c r="K25" s="443"/>
      <c r="L25" s="441"/>
      <c r="M25" s="442"/>
      <c r="N25" s="442"/>
      <c r="O25" s="442"/>
      <c r="P25" s="443"/>
      <c r="Q25" s="181"/>
    </row>
    <row r="26" spans="1:17" ht="15.75" customHeight="1">
      <c r="A26" s="349">
        <v>14</v>
      </c>
      <c r="B26" s="455" t="s">
        <v>15</v>
      </c>
      <c r="C26" s="435">
        <v>4865034</v>
      </c>
      <c r="D26" s="463" t="s">
        <v>12</v>
      </c>
      <c r="E26" s="425" t="s">
        <v>354</v>
      </c>
      <c r="F26" s="435">
        <v>-1000</v>
      </c>
      <c r="G26" s="441">
        <v>991733</v>
      </c>
      <c r="H26" s="442">
        <v>992564</v>
      </c>
      <c r="I26" s="442">
        <f t="shared" si="4"/>
        <v>-831</v>
      </c>
      <c r="J26" s="442">
        <f t="shared" si="0"/>
        <v>831000</v>
      </c>
      <c r="K26" s="443">
        <f t="shared" si="1"/>
        <v>0.831</v>
      </c>
      <c r="L26" s="441">
        <v>16927</v>
      </c>
      <c r="M26" s="442">
        <v>16927</v>
      </c>
      <c r="N26" s="442">
        <f>L26-M26</f>
        <v>0</v>
      </c>
      <c r="O26" s="442">
        <f t="shared" si="2"/>
        <v>0</v>
      </c>
      <c r="P26" s="443">
        <f t="shared" si="3"/>
        <v>0</v>
      </c>
      <c r="Q26" s="181"/>
    </row>
    <row r="27" spans="1:17" ht="15.75" customHeight="1">
      <c r="A27" s="349">
        <v>15</v>
      </c>
      <c r="B27" s="455" t="s">
        <v>16</v>
      </c>
      <c r="C27" s="435">
        <v>4865035</v>
      </c>
      <c r="D27" s="463" t="s">
        <v>12</v>
      </c>
      <c r="E27" s="425" t="s">
        <v>354</v>
      </c>
      <c r="F27" s="435">
        <v>-1000</v>
      </c>
      <c r="G27" s="441">
        <v>283</v>
      </c>
      <c r="H27" s="442">
        <v>230</v>
      </c>
      <c r="I27" s="442">
        <f t="shared" si="4"/>
        <v>53</v>
      </c>
      <c r="J27" s="442">
        <f t="shared" si="0"/>
        <v>-53000</v>
      </c>
      <c r="K27" s="443">
        <f t="shared" si="1"/>
        <v>-0.053</v>
      </c>
      <c r="L27" s="441">
        <v>19649</v>
      </c>
      <c r="M27" s="442">
        <v>19649</v>
      </c>
      <c r="N27" s="442">
        <f>L27-M27</f>
        <v>0</v>
      </c>
      <c r="O27" s="442">
        <f t="shared" si="2"/>
        <v>0</v>
      </c>
      <c r="P27" s="443">
        <f t="shared" si="3"/>
        <v>0</v>
      </c>
      <c r="Q27" s="181"/>
    </row>
    <row r="28" spans="1:17" ht="15.75" customHeight="1">
      <c r="A28" s="349">
        <v>16</v>
      </c>
      <c r="B28" s="455" t="s">
        <v>17</v>
      </c>
      <c r="C28" s="435">
        <v>4865052</v>
      </c>
      <c r="D28" s="463" t="s">
        <v>12</v>
      </c>
      <c r="E28" s="425" t="s">
        <v>354</v>
      </c>
      <c r="F28" s="435">
        <v>-1000</v>
      </c>
      <c r="G28" s="441">
        <v>1378</v>
      </c>
      <c r="H28" s="442">
        <v>1098</v>
      </c>
      <c r="I28" s="442">
        <f t="shared" si="4"/>
        <v>280</v>
      </c>
      <c r="J28" s="442">
        <f t="shared" si="0"/>
        <v>-280000</v>
      </c>
      <c r="K28" s="443">
        <f t="shared" si="1"/>
        <v>-0.28</v>
      </c>
      <c r="L28" s="441">
        <v>999938</v>
      </c>
      <c r="M28" s="442">
        <v>999938</v>
      </c>
      <c r="N28" s="442">
        <f>L28-M28</f>
        <v>0</v>
      </c>
      <c r="O28" s="442">
        <f t="shared" si="2"/>
        <v>0</v>
      </c>
      <c r="P28" s="443">
        <f t="shared" si="3"/>
        <v>0</v>
      </c>
      <c r="Q28" s="181"/>
    </row>
    <row r="29" spans="1:17" ht="15.75" customHeight="1">
      <c r="A29" s="349"/>
      <c r="B29" s="455"/>
      <c r="C29" s="435"/>
      <c r="D29" s="463"/>
      <c r="E29" s="425"/>
      <c r="F29" s="435"/>
      <c r="G29" s="441"/>
      <c r="H29" s="442"/>
      <c r="I29" s="442"/>
      <c r="J29" s="442"/>
      <c r="K29" s="443"/>
      <c r="L29" s="441"/>
      <c r="M29" s="442"/>
      <c r="N29" s="442"/>
      <c r="O29" s="442"/>
      <c r="P29" s="443"/>
      <c r="Q29" s="181"/>
    </row>
    <row r="30" spans="1:17" ht="15.75" customHeight="1">
      <c r="A30" s="349"/>
      <c r="B30" s="456" t="s">
        <v>28</v>
      </c>
      <c r="C30" s="435"/>
      <c r="D30" s="464"/>
      <c r="E30" s="425"/>
      <c r="F30" s="435"/>
      <c r="G30" s="441"/>
      <c r="H30" s="442"/>
      <c r="I30" s="442"/>
      <c r="J30" s="442"/>
      <c r="K30" s="443"/>
      <c r="L30" s="441"/>
      <c r="M30" s="442"/>
      <c r="N30" s="442"/>
      <c r="O30" s="442"/>
      <c r="P30" s="443"/>
      <c r="Q30" s="181"/>
    </row>
    <row r="31" spans="1:17" ht="15.75" customHeight="1">
      <c r="A31" s="349">
        <v>17</v>
      </c>
      <c r="B31" s="455" t="s">
        <v>29</v>
      </c>
      <c r="C31" s="435">
        <v>4864800</v>
      </c>
      <c r="D31" s="463" t="s">
        <v>12</v>
      </c>
      <c r="E31" s="425" t="s">
        <v>354</v>
      </c>
      <c r="F31" s="435">
        <v>200</v>
      </c>
      <c r="G31" s="444">
        <v>999755</v>
      </c>
      <c r="H31" s="445">
        <v>999836</v>
      </c>
      <c r="I31" s="445">
        <f>G31-H31</f>
        <v>-81</v>
      </c>
      <c r="J31" s="445">
        <f t="shared" si="0"/>
        <v>-16200</v>
      </c>
      <c r="K31" s="452">
        <f t="shared" si="1"/>
        <v>-0.0162</v>
      </c>
      <c r="L31" s="444">
        <v>993113</v>
      </c>
      <c r="M31" s="445">
        <v>993174</v>
      </c>
      <c r="N31" s="445">
        <f aca="true" t="shared" si="5" ref="N31:N36">L31-M31</f>
        <v>-61</v>
      </c>
      <c r="O31" s="445">
        <f t="shared" si="2"/>
        <v>-12200</v>
      </c>
      <c r="P31" s="452">
        <f t="shared" si="3"/>
        <v>-0.0122</v>
      </c>
      <c r="Q31" s="581"/>
    </row>
    <row r="32" spans="1:17" ht="15.75" customHeight="1">
      <c r="A32" s="349">
        <v>18</v>
      </c>
      <c r="B32" s="455" t="s">
        <v>30</v>
      </c>
      <c r="C32" s="435">
        <v>4864887</v>
      </c>
      <c r="D32" s="463" t="s">
        <v>12</v>
      </c>
      <c r="E32" s="425" t="s">
        <v>354</v>
      </c>
      <c r="F32" s="435">
        <v>1000</v>
      </c>
      <c r="G32" s="441">
        <v>415</v>
      </c>
      <c r="H32" s="442">
        <v>352</v>
      </c>
      <c r="I32" s="442">
        <f t="shared" si="4"/>
        <v>63</v>
      </c>
      <c r="J32" s="442">
        <f t="shared" si="0"/>
        <v>63000</v>
      </c>
      <c r="K32" s="443">
        <f t="shared" si="1"/>
        <v>0.063</v>
      </c>
      <c r="L32" s="441">
        <v>29293</v>
      </c>
      <c r="M32" s="442">
        <v>29306</v>
      </c>
      <c r="N32" s="442">
        <f t="shared" si="5"/>
        <v>-13</v>
      </c>
      <c r="O32" s="442">
        <f t="shared" si="2"/>
        <v>-13000</v>
      </c>
      <c r="P32" s="443">
        <f t="shared" si="3"/>
        <v>-0.013</v>
      </c>
      <c r="Q32" s="181"/>
    </row>
    <row r="33" spans="1:17" ht="15.75" customHeight="1">
      <c r="A33" s="349">
        <v>19</v>
      </c>
      <c r="B33" s="455" t="s">
        <v>31</v>
      </c>
      <c r="C33" s="435">
        <v>4864798</v>
      </c>
      <c r="D33" s="463" t="s">
        <v>12</v>
      </c>
      <c r="E33" s="425" t="s">
        <v>354</v>
      </c>
      <c r="F33" s="435">
        <v>100</v>
      </c>
      <c r="G33" s="441">
        <v>2848</v>
      </c>
      <c r="H33" s="442">
        <v>2672</v>
      </c>
      <c r="I33" s="442">
        <f t="shared" si="4"/>
        <v>176</v>
      </c>
      <c r="J33" s="442">
        <f t="shared" si="0"/>
        <v>17600</v>
      </c>
      <c r="K33" s="443">
        <f t="shared" si="1"/>
        <v>0.0176</v>
      </c>
      <c r="L33" s="441">
        <v>154882</v>
      </c>
      <c r="M33" s="442">
        <v>154878</v>
      </c>
      <c r="N33" s="442">
        <f t="shared" si="5"/>
        <v>4</v>
      </c>
      <c r="O33" s="442">
        <f t="shared" si="2"/>
        <v>400</v>
      </c>
      <c r="P33" s="443">
        <f t="shared" si="3"/>
        <v>0.0004</v>
      </c>
      <c r="Q33" s="181"/>
    </row>
    <row r="34" spans="1:17" ht="15.75" customHeight="1">
      <c r="A34" s="349">
        <v>20</v>
      </c>
      <c r="B34" s="455" t="s">
        <v>32</v>
      </c>
      <c r="C34" s="435">
        <v>4864799</v>
      </c>
      <c r="D34" s="463" t="s">
        <v>12</v>
      </c>
      <c r="E34" s="425" t="s">
        <v>354</v>
      </c>
      <c r="F34" s="435">
        <v>100</v>
      </c>
      <c r="G34" s="441">
        <v>11028</v>
      </c>
      <c r="H34" s="442">
        <v>9154</v>
      </c>
      <c r="I34" s="442">
        <f t="shared" si="4"/>
        <v>1874</v>
      </c>
      <c r="J34" s="442">
        <f t="shared" si="0"/>
        <v>187400</v>
      </c>
      <c r="K34" s="443">
        <f t="shared" si="1"/>
        <v>0.1874</v>
      </c>
      <c r="L34" s="441">
        <v>229926</v>
      </c>
      <c r="M34" s="442">
        <v>229711</v>
      </c>
      <c r="N34" s="442">
        <f t="shared" si="5"/>
        <v>215</v>
      </c>
      <c r="O34" s="442">
        <f t="shared" si="2"/>
        <v>21500</v>
      </c>
      <c r="P34" s="443">
        <f t="shared" si="3"/>
        <v>0.0215</v>
      </c>
      <c r="Q34" s="181"/>
    </row>
    <row r="35" spans="1:17" ht="15.75" customHeight="1">
      <c r="A35" s="349">
        <v>21</v>
      </c>
      <c r="B35" s="455" t="s">
        <v>33</v>
      </c>
      <c r="C35" s="435">
        <v>4864888</v>
      </c>
      <c r="D35" s="463" t="s">
        <v>12</v>
      </c>
      <c r="E35" s="425" t="s">
        <v>354</v>
      </c>
      <c r="F35" s="435">
        <v>1000</v>
      </c>
      <c r="G35" s="441">
        <v>996148</v>
      </c>
      <c r="H35" s="442">
        <v>996128</v>
      </c>
      <c r="I35" s="442">
        <f t="shared" si="4"/>
        <v>20</v>
      </c>
      <c r="J35" s="442">
        <f t="shared" si="0"/>
        <v>20000</v>
      </c>
      <c r="K35" s="443">
        <f t="shared" si="1"/>
        <v>0.02</v>
      </c>
      <c r="L35" s="441">
        <v>3929</v>
      </c>
      <c r="M35" s="442">
        <v>3942</v>
      </c>
      <c r="N35" s="442">
        <f t="shared" si="5"/>
        <v>-13</v>
      </c>
      <c r="O35" s="442">
        <f t="shared" si="2"/>
        <v>-13000</v>
      </c>
      <c r="P35" s="443">
        <f t="shared" si="3"/>
        <v>-0.013</v>
      </c>
      <c r="Q35" s="181"/>
    </row>
    <row r="36" spans="1:17" ht="21" customHeight="1">
      <c r="A36" s="349">
        <v>22</v>
      </c>
      <c r="B36" s="455" t="s">
        <v>382</v>
      </c>
      <c r="C36" s="435">
        <v>5128402</v>
      </c>
      <c r="D36" s="463" t="s">
        <v>12</v>
      </c>
      <c r="E36" s="425" t="s">
        <v>354</v>
      </c>
      <c r="F36" s="435">
        <v>1000</v>
      </c>
      <c r="G36" s="441">
        <v>112</v>
      </c>
      <c r="H36" s="442">
        <v>41</v>
      </c>
      <c r="I36" s="442">
        <f>G36-H36</f>
        <v>71</v>
      </c>
      <c r="J36" s="442">
        <f t="shared" si="0"/>
        <v>71000</v>
      </c>
      <c r="K36" s="443">
        <f t="shared" si="1"/>
        <v>0.071</v>
      </c>
      <c r="L36" s="441">
        <v>8141</v>
      </c>
      <c r="M36" s="442">
        <v>8153</v>
      </c>
      <c r="N36" s="442">
        <f t="shared" si="5"/>
        <v>-12</v>
      </c>
      <c r="O36" s="442">
        <f t="shared" si="2"/>
        <v>-12000</v>
      </c>
      <c r="P36" s="443">
        <f t="shared" si="3"/>
        <v>-0.012</v>
      </c>
      <c r="Q36" s="614"/>
    </row>
    <row r="37" spans="1:17" ht="15.75" customHeight="1">
      <c r="A37" s="349"/>
      <c r="B37" s="457" t="s">
        <v>34</v>
      </c>
      <c r="C37" s="435"/>
      <c r="D37" s="463"/>
      <c r="E37" s="425"/>
      <c r="F37" s="435"/>
      <c r="G37" s="441"/>
      <c r="H37" s="442"/>
      <c r="I37" s="442"/>
      <c r="J37" s="442"/>
      <c r="K37" s="443"/>
      <c r="L37" s="441"/>
      <c r="M37" s="442"/>
      <c r="N37" s="442"/>
      <c r="O37" s="442"/>
      <c r="P37" s="443"/>
      <c r="Q37" s="181"/>
    </row>
    <row r="38" spans="1:17" ht="15.75" customHeight="1">
      <c r="A38" s="349">
        <v>23</v>
      </c>
      <c r="B38" s="455" t="s">
        <v>379</v>
      </c>
      <c r="C38" s="435">
        <v>4865057</v>
      </c>
      <c r="D38" s="463" t="s">
        <v>12</v>
      </c>
      <c r="E38" s="425" t="s">
        <v>354</v>
      </c>
      <c r="F38" s="435">
        <v>1000</v>
      </c>
      <c r="G38" s="441">
        <v>643596</v>
      </c>
      <c r="H38" s="442">
        <v>644515</v>
      </c>
      <c r="I38" s="442">
        <f t="shared" si="4"/>
        <v>-919</v>
      </c>
      <c r="J38" s="442">
        <f t="shared" si="0"/>
        <v>-919000</v>
      </c>
      <c r="K38" s="443">
        <f t="shared" si="1"/>
        <v>-0.919</v>
      </c>
      <c r="L38" s="441">
        <v>798972</v>
      </c>
      <c r="M38" s="442">
        <v>798972</v>
      </c>
      <c r="N38" s="442">
        <f>L38-M38</f>
        <v>0</v>
      </c>
      <c r="O38" s="442">
        <f t="shared" si="2"/>
        <v>0</v>
      </c>
      <c r="P38" s="443">
        <f t="shared" si="3"/>
        <v>0</v>
      </c>
      <c r="Q38" s="614"/>
    </row>
    <row r="39" spans="1:17" ht="15.75" customHeight="1">
      <c r="A39" s="349">
        <v>24</v>
      </c>
      <c r="B39" s="455" t="s">
        <v>380</v>
      </c>
      <c r="C39" s="435">
        <v>4865058</v>
      </c>
      <c r="D39" s="463" t="s">
        <v>12</v>
      </c>
      <c r="E39" s="425" t="s">
        <v>354</v>
      </c>
      <c r="F39" s="435">
        <v>1000</v>
      </c>
      <c r="G39" s="441">
        <v>650416</v>
      </c>
      <c r="H39" s="442">
        <v>652027</v>
      </c>
      <c r="I39" s="442">
        <f t="shared" si="4"/>
        <v>-1611</v>
      </c>
      <c r="J39" s="442">
        <f t="shared" si="0"/>
        <v>-1611000</v>
      </c>
      <c r="K39" s="443">
        <f t="shared" si="1"/>
        <v>-1.611</v>
      </c>
      <c r="L39" s="441">
        <v>832151</v>
      </c>
      <c r="M39" s="442">
        <v>832151</v>
      </c>
      <c r="N39" s="442">
        <f>L39-M39</f>
        <v>0</v>
      </c>
      <c r="O39" s="442">
        <f t="shared" si="2"/>
        <v>0</v>
      </c>
      <c r="P39" s="443">
        <f t="shared" si="3"/>
        <v>0</v>
      </c>
      <c r="Q39" s="614"/>
    </row>
    <row r="40" spans="1:17" ht="15.75" customHeight="1">
      <c r="A40" s="349">
        <v>25</v>
      </c>
      <c r="B40" s="455" t="s">
        <v>35</v>
      </c>
      <c r="C40" s="435">
        <v>4864902</v>
      </c>
      <c r="D40" s="463" t="s">
        <v>12</v>
      </c>
      <c r="E40" s="425" t="s">
        <v>354</v>
      </c>
      <c r="F40" s="435">
        <v>400</v>
      </c>
      <c r="G40" s="349">
        <v>829</v>
      </c>
      <c r="H40" s="350">
        <v>448</v>
      </c>
      <c r="I40" s="350">
        <f t="shared" si="4"/>
        <v>381</v>
      </c>
      <c r="J40" s="350">
        <f t="shared" si="0"/>
        <v>152400</v>
      </c>
      <c r="K40" s="742">
        <f t="shared" si="1"/>
        <v>0.1524</v>
      </c>
      <c r="L40" s="349">
        <v>0</v>
      </c>
      <c r="M40" s="350">
        <v>0</v>
      </c>
      <c r="N40" s="350">
        <f>L40-M40</f>
        <v>0</v>
      </c>
      <c r="O40" s="350">
        <f t="shared" si="2"/>
        <v>0</v>
      </c>
      <c r="P40" s="742">
        <f t="shared" si="3"/>
        <v>0</v>
      </c>
      <c r="Q40" s="760"/>
    </row>
    <row r="41" spans="1:17" ht="15.75" customHeight="1">
      <c r="A41" s="349">
        <v>26</v>
      </c>
      <c r="B41" s="455" t="s">
        <v>36</v>
      </c>
      <c r="C41" s="435">
        <v>5128405</v>
      </c>
      <c r="D41" s="463" t="s">
        <v>12</v>
      </c>
      <c r="E41" s="425" t="s">
        <v>354</v>
      </c>
      <c r="F41" s="435">
        <v>500</v>
      </c>
      <c r="G41" s="441">
        <v>2064</v>
      </c>
      <c r="H41" s="442">
        <v>1838</v>
      </c>
      <c r="I41" s="442">
        <f t="shared" si="4"/>
        <v>226</v>
      </c>
      <c r="J41" s="442">
        <f t="shared" si="0"/>
        <v>113000</v>
      </c>
      <c r="K41" s="443">
        <f t="shared" si="1"/>
        <v>0.113</v>
      </c>
      <c r="L41" s="441">
        <v>2061</v>
      </c>
      <c r="M41" s="442">
        <v>2047</v>
      </c>
      <c r="N41" s="442">
        <f>L41-M41</f>
        <v>14</v>
      </c>
      <c r="O41" s="442">
        <f t="shared" si="2"/>
        <v>7000</v>
      </c>
      <c r="P41" s="443">
        <f t="shared" si="3"/>
        <v>0.007</v>
      </c>
      <c r="Q41" s="181"/>
    </row>
    <row r="42" spans="1:17" ht="16.5" customHeight="1">
      <c r="A42" s="349"/>
      <c r="B42" s="456" t="s">
        <v>37</v>
      </c>
      <c r="C42" s="435"/>
      <c r="D42" s="464"/>
      <c r="E42" s="425"/>
      <c r="F42" s="435"/>
      <c r="G42" s="441"/>
      <c r="H42" s="442"/>
      <c r="I42" s="442"/>
      <c r="J42" s="442"/>
      <c r="K42" s="443"/>
      <c r="L42" s="441"/>
      <c r="M42" s="442"/>
      <c r="N42" s="442"/>
      <c r="O42" s="442"/>
      <c r="P42" s="443"/>
      <c r="Q42" s="181"/>
    </row>
    <row r="43" spans="1:17" ht="17.25" customHeight="1">
      <c r="A43" s="349">
        <v>27</v>
      </c>
      <c r="B43" s="455" t="s">
        <v>38</v>
      </c>
      <c r="C43" s="435">
        <v>4865054</v>
      </c>
      <c r="D43" s="463" t="s">
        <v>12</v>
      </c>
      <c r="E43" s="425" t="s">
        <v>354</v>
      </c>
      <c r="F43" s="435">
        <v>-1000</v>
      </c>
      <c r="G43" s="441">
        <v>15123</v>
      </c>
      <c r="H43" s="442">
        <v>14683</v>
      </c>
      <c r="I43" s="442">
        <f t="shared" si="4"/>
        <v>440</v>
      </c>
      <c r="J43" s="442">
        <f t="shared" si="0"/>
        <v>-440000</v>
      </c>
      <c r="K43" s="443">
        <f t="shared" si="1"/>
        <v>-0.44</v>
      </c>
      <c r="L43" s="441">
        <v>981888</v>
      </c>
      <c r="M43" s="516">
        <v>981888</v>
      </c>
      <c r="N43" s="442">
        <f>L43-M43</f>
        <v>0</v>
      </c>
      <c r="O43" s="442">
        <f t="shared" si="2"/>
        <v>0</v>
      </c>
      <c r="P43" s="443">
        <f t="shared" si="3"/>
        <v>0</v>
      </c>
      <c r="Q43" s="181"/>
    </row>
    <row r="44" spans="1:17" ht="17.25" customHeight="1">
      <c r="A44" s="349">
        <v>28</v>
      </c>
      <c r="B44" s="455" t="s">
        <v>16</v>
      </c>
      <c r="C44" s="435">
        <v>4865036</v>
      </c>
      <c r="D44" s="463" t="s">
        <v>12</v>
      </c>
      <c r="E44" s="425" t="s">
        <v>354</v>
      </c>
      <c r="F44" s="435">
        <v>-1000</v>
      </c>
      <c r="G44" s="349">
        <v>4459</v>
      </c>
      <c r="H44" s="442">
        <v>3169</v>
      </c>
      <c r="I44" s="350">
        <f>G44-H44</f>
        <v>1290</v>
      </c>
      <c r="J44" s="350">
        <f t="shared" si="0"/>
        <v>-1290000</v>
      </c>
      <c r="K44" s="742">
        <f t="shared" si="1"/>
        <v>-1.29</v>
      </c>
      <c r="L44" s="349">
        <v>999834</v>
      </c>
      <c r="M44" s="350">
        <v>999834</v>
      </c>
      <c r="N44" s="350">
        <f>L44-M44</f>
        <v>0</v>
      </c>
      <c r="O44" s="350">
        <f t="shared" si="2"/>
        <v>0</v>
      </c>
      <c r="P44" s="742">
        <f t="shared" si="3"/>
        <v>0</v>
      </c>
      <c r="Q44" s="739"/>
    </row>
    <row r="45" spans="1:17" ht="15.75" customHeight="1">
      <c r="A45" s="349"/>
      <c r="B45" s="456" t="s">
        <v>39</v>
      </c>
      <c r="C45" s="435"/>
      <c r="D45" s="464"/>
      <c r="E45" s="425"/>
      <c r="F45" s="435"/>
      <c r="G45" s="441"/>
      <c r="H45" s="442"/>
      <c r="I45" s="442"/>
      <c r="J45" s="442"/>
      <c r="K45" s="443"/>
      <c r="L45" s="441"/>
      <c r="M45" s="442"/>
      <c r="N45" s="442"/>
      <c r="O45" s="442"/>
      <c r="P45" s="443"/>
      <c r="Q45" s="181"/>
    </row>
    <row r="46" spans="1:17" ht="15.75" customHeight="1">
      <c r="A46" s="349">
        <v>29</v>
      </c>
      <c r="B46" s="455" t="s">
        <v>40</v>
      </c>
      <c r="C46" s="435">
        <v>4865056</v>
      </c>
      <c r="D46" s="463" t="s">
        <v>12</v>
      </c>
      <c r="E46" s="425" t="s">
        <v>354</v>
      </c>
      <c r="F46" s="435">
        <v>-1000</v>
      </c>
      <c r="G46" s="441">
        <v>994012</v>
      </c>
      <c r="H46" s="442">
        <v>993549</v>
      </c>
      <c r="I46" s="442">
        <f t="shared" si="4"/>
        <v>463</v>
      </c>
      <c r="J46" s="442">
        <f t="shared" si="0"/>
        <v>-463000</v>
      </c>
      <c r="K46" s="443">
        <f t="shared" si="1"/>
        <v>-0.463</v>
      </c>
      <c r="L46" s="441">
        <v>925828</v>
      </c>
      <c r="M46" s="442">
        <v>925950</v>
      </c>
      <c r="N46" s="442">
        <f>L46-M46</f>
        <v>-122</v>
      </c>
      <c r="O46" s="442">
        <f t="shared" si="2"/>
        <v>122000</v>
      </c>
      <c r="P46" s="443">
        <f t="shared" si="3"/>
        <v>0.122</v>
      </c>
      <c r="Q46" s="181"/>
    </row>
    <row r="47" spans="1:17" ht="15.75" customHeight="1">
      <c r="A47" s="349"/>
      <c r="B47" s="456" t="s">
        <v>390</v>
      </c>
      <c r="C47" s="435"/>
      <c r="D47" s="463"/>
      <c r="E47" s="425"/>
      <c r="F47" s="435"/>
      <c r="G47" s="441"/>
      <c r="H47" s="442"/>
      <c r="I47" s="442"/>
      <c r="J47" s="442"/>
      <c r="K47" s="443"/>
      <c r="L47" s="441"/>
      <c r="M47" s="442"/>
      <c r="N47" s="442"/>
      <c r="O47" s="442"/>
      <c r="P47" s="443"/>
      <c r="Q47" s="181"/>
    </row>
    <row r="48" spans="1:17" ht="18.75" customHeight="1">
      <c r="A48" s="349">
        <v>30</v>
      </c>
      <c r="B48" s="455" t="s">
        <v>397</v>
      </c>
      <c r="C48" s="435">
        <v>4865049</v>
      </c>
      <c r="D48" s="463" t="s">
        <v>12</v>
      </c>
      <c r="E48" s="425" t="s">
        <v>354</v>
      </c>
      <c r="F48" s="435">
        <v>-1000</v>
      </c>
      <c r="G48" s="441">
        <v>2495</v>
      </c>
      <c r="H48" s="442">
        <v>2109</v>
      </c>
      <c r="I48" s="442">
        <f>G48-H48</f>
        <v>386</v>
      </c>
      <c r="J48" s="442">
        <f t="shared" si="0"/>
        <v>-386000</v>
      </c>
      <c r="K48" s="443">
        <f t="shared" si="1"/>
        <v>-0.386</v>
      </c>
      <c r="L48" s="441">
        <v>999894</v>
      </c>
      <c r="M48" s="442">
        <v>999908</v>
      </c>
      <c r="N48" s="442">
        <f>L48-M48</f>
        <v>-14</v>
      </c>
      <c r="O48" s="442">
        <f t="shared" si="2"/>
        <v>14000</v>
      </c>
      <c r="P48" s="443">
        <f t="shared" si="3"/>
        <v>0.014</v>
      </c>
      <c r="Q48" s="708"/>
    </row>
    <row r="49" spans="1:17" ht="15.75" customHeight="1">
      <c r="A49" s="349">
        <v>31</v>
      </c>
      <c r="B49" s="455" t="s">
        <v>391</v>
      </c>
      <c r="C49" s="435">
        <v>4865022</v>
      </c>
      <c r="D49" s="463" t="s">
        <v>12</v>
      </c>
      <c r="E49" s="425" t="s">
        <v>354</v>
      </c>
      <c r="F49" s="435">
        <v>-1000</v>
      </c>
      <c r="G49" s="441">
        <v>51186</v>
      </c>
      <c r="H49" s="442">
        <v>48569</v>
      </c>
      <c r="I49" s="442">
        <f>G49-H49</f>
        <v>2617</v>
      </c>
      <c r="J49" s="442">
        <f t="shared" si="0"/>
        <v>-2617000</v>
      </c>
      <c r="K49" s="443">
        <f t="shared" si="1"/>
        <v>-2.617</v>
      </c>
      <c r="L49" s="441">
        <v>999944</v>
      </c>
      <c r="M49" s="442">
        <v>999926</v>
      </c>
      <c r="N49" s="442">
        <f>L49-M49</f>
        <v>18</v>
      </c>
      <c r="O49" s="442">
        <f t="shared" si="2"/>
        <v>-18000</v>
      </c>
      <c r="P49" s="443">
        <f t="shared" si="3"/>
        <v>-0.018</v>
      </c>
      <c r="Q49" s="581"/>
    </row>
    <row r="50" spans="1:17" ht="15.75" customHeight="1">
      <c r="A50" s="349"/>
      <c r="B50" s="457" t="s">
        <v>412</v>
      </c>
      <c r="C50" s="435"/>
      <c r="D50" s="463"/>
      <c r="E50" s="425"/>
      <c r="F50" s="435"/>
      <c r="G50" s="767"/>
      <c r="H50" s="768"/>
      <c r="I50" s="768"/>
      <c r="J50" s="768"/>
      <c r="K50" s="769"/>
      <c r="L50" s="441"/>
      <c r="M50" s="442"/>
      <c r="N50" s="442"/>
      <c r="O50" s="442"/>
      <c r="P50" s="443"/>
      <c r="Q50" s="581"/>
    </row>
    <row r="51" spans="1:17" ht="15.75" customHeight="1">
      <c r="A51" s="349">
        <v>32</v>
      </c>
      <c r="B51" s="455" t="s">
        <v>15</v>
      </c>
      <c r="C51" s="435">
        <v>5128463</v>
      </c>
      <c r="D51" s="463" t="s">
        <v>12</v>
      </c>
      <c r="E51" s="425" t="s">
        <v>354</v>
      </c>
      <c r="F51" s="435">
        <v>-1000</v>
      </c>
      <c r="G51" s="349">
        <v>1000296</v>
      </c>
      <c r="H51" s="350">
        <v>999722</v>
      </c>
      <c r="I51" s="350">
        <f>G51-H51</f>
        <v>574</v>
      </c>
      <c r="J51" s="350">
        <f>$F51*I51</f>
        <v>-574000</v>
      </c>
      <c r="K51" s="742">
        <f>J51/1000000</f>
        <v>-0.574</v>
      </c>
      <c r="L51" s="441">
        <v>999999</v>
      </c>
      <c r="M51" s="350">
        <v>999999</v>
      </c>
      <c r="N51" s="442">
        <f>L51-M51</f>
        <v>0</v>
      </c>
      <c r="O51" s="442">
        <f>$F51*N51</f>
        <v>0</v>
      </c>
      <c r="P51" s="443">
        <f>O51/1000000</f>
        <v>0</v>
      </c>
      <c r="Q51" s="581"/>
    </row>
    <row r="52" spans="1:17" ht="22.5" customHeight="1">
      <c r="A52" s="349">
        <v>33</v>
      </c>
      <c r="B52" s="455" t="s">
        <v>16</v>
      </c>
      <c r="C52" s="435">
        <v>5128456</v>
      </c>
      <c r="D52" s="463" t="s">
        <v>12</v>
      </c>
      <c r="E52" s="425" t="s">
        <v>354</v>
      </c>
      <c r="F52" s="435">
        <v>-1000</v>
      </c>
      <c r="G52" s="349">
        <v>1000382</v>
      </c>
      <c r="H52" s="350">
        <v>999792</v>
      </c>
      <c r="I52" s="350">
        <f>G52-H52</f>
        <v>590</v>
      </c>
      <c r="J52" s="350">
        <f>$F52*I52</f>
        <v>-590000</v>
      </c>
      <c r="K52" s="742">
        <f>J52/1000000</f>
        <v>-0.59</v>
      </c>
      <c r="L52" s="444">
        <v>0</v>
      </c>
      <c r="M52" s="350">
        <v>0</v>
      </c>
      <c r="N52" s="445">
        <f>L52-M52</f>
        <v>0</v>
      </c>
      <c r="O52" s="445">
        <f>$F52*N52</f>
        <v>0</v>
      </c>
      <c r="P52" s="452">
        <f>O52/1000000</f>
        <v>0</v>
      </c>
      <c r="Q52" s="765"/>
    </row>
    <row r="53" spans="1:17" ht="15.75" customHeight="1">
      <c r="A53" s="349"/>
      <c r="B53" s="457" t="s">
        <v>389</v>
      </c>
      <c r="C53" s="435"/>
      <c r="D53" s="463"/>
      <c r="E53" s="425"/>
      <c r="F53" s="435"/>
      <c r="G53" s="349"/>
      <c r="H53" s="350"/>
      <c r="I53" s="350"/>
      <c r="J53" s="350"/>
      <c r="K53" s="742"/>
      <c r="L53" s="441"/>
      <c r="M53" s="442"/>
      <c r="N53" s="442"/>
      <c r="O53" s="442"/>
      <c r="P53" s="443"/>
      <c r="Q53" s="181"/>
    </row>
    <row r="54" spans="1:17" ht="15.75" customHeight="1">
      <c r="A54" s="349"/>
      <c r="B54" s="457" t="s">
        <v>45</v>
      </c>
      <c r="C54" s="435"/>
      <c r="D54" s="463"/>
      <c r="E54" s="425"/>
      <c r="F54" s="435"/>
      <c r="G54" s="441"/>
      <c r="H54" s="442"/>
      <c r="I54" s="442"/>
      <c r="J54" s="442"/>
      <c r="K54" s="443"/>
      <c r="L54" s="441"/>
      <c r="M54" s="442"/>
      <c r="N54" s="442"/>
      <c r="O54" s="442"/>
      <c r="P54" s="443"/>
      <c r="Q54" s="181"/>
    </row>
    <row r="55" spans="1:17" ht="15.75" customHeight="1">
      <c r="A55" s="349">
        <v>34</v>
      </c>
      <c r="B55" s="455" t="s">
        <v>46</v>
      </c>
      <c r="C55" s="435">
        <v>4864843</v>
      </c>
      <c r="D55" s="463" t="s">
        <v>12</v>
      </c>
      <c r="E55" s="425" t="s">
        <v>354</v>
      </c>
      <c r="F55" s="435">
        <v>1000</v>
      </c>
      <c r="G55" s="441">
        <v>1649</v>
      </c>
      <c r="H55" s="442">
        <v>1564</v>
      </c>
      <c r="I55" s="442">
        <f t="shared" si="4"/>
        <v>85</v>
      </c>
      <c r="J55" s="442">
        <f t="shared" si="0"/>
        <v>85000</v>
      </c>
      <c r="K55" s="443">
        <f t="shared" si="1"/>
        <v>0.085</v>
      </c>
      <c r="L55" s="441">
        <v>21111</v>
      </c>
      <c r="M55" s="442">
        <v>21101</v>
      </c>
      <c r="N55" s="442">
        <f>L55-M55</f>
        <v>10</v>
      </c>
      <c r="O55" s="442">
        <f t="shared" si="2"/>
        <v>10000</v>
      </c>
      <c r="P55" s="443">
        <f t="shared" si="3"/>
        <v>0.01</v>
      </c>
      <c r="Q55" s="181"/>
    </row>
    <row r="56" spans="1:17" ht="15.75" customHeight="1" thickBot="1">
      <c r="A56" s="352">
        <v>35</v>
      </c>
      <c r="B56" s="458" t="s">
        <v>47</v>
      </c>
      <c r="C56" s="419">
        <v>4864844</v>
      </c>
      <c r="D56" s="465" t="s">
        <v>12</v>
      </c>
      <c r="E56" s="426" t="s">
        <v>354</v>
      </c>
      <c r="F56" s="419">
        <v>1000</v>
      </c>
      <c r="G56" s="441">
        <v>176</v>
      </c>
      <c r="H56" s="447">
        <v>269</v>
      </c>
      <c r="I56" s="447">
        <f t="shared" si="4"/>
        <v>-93</v>
      </c>
      <c r="J56" s="447">
        <f t="shared" si="0"/>
        <v>-93000</v>
      </c>
      <c r="K56" s="448">
        <f t="shared" si="1"/>
        <v>-0.093</v>
      </c>
      <c r="L56" s="441">
        <v>2015</v>
      </c>
      <c r="M56" s="447">
        <v>2013</v>
      </c>
      <c r="N56" s="447">
        <f>L56-M56</f>
        <v>2</v>
      </c>
      <c r="O56" s="447">
        <f t="shared" si="2"/>
        <v>2000</v>
      </c>
      <c r="P56" s="448">
        <f t="shared" si="3"/>
        <v>0.002</v>
      </c>
      <c r="Q56" s="182"/>
    </row>
    <row r="57" spans="1:17" ht="15.75" customHeight="1" thickTop="1">
      <c r="A57" s="348"/>
      <c r="B57" s="459"/>
      <c r="C57" s="45"/>
      <c r="D57" s="464"/>
      <c r="E57" s="425"/>
      <c r="F57" s="45"/>
      <c r="G57" s="449"/>
      <c r="H57" s="442"/>
      <c r="I57" s="442"/>
      <c r="J57" s="442"/>
      <c r="K57" s="442"/>
      <c r="L57" s="449"/>
      <c r="M57" s="442"/>
      <c r="N57" s="442"/>
      <c r="O57" s="442"/>
      <c r="P57" s="442"/>
      <c r="Q57" s="25"/>
    </row>
    <row r="58" spans="1:17" ht="21.75" customHeight="1" thickBot="1">
      <c r="A58" s="350"/>
      <c r="B58" s="462" t="s">
        <v>319</v>
      </c>
      <c r="C58" s="45"/>
      <c r="D58" s="464"/>
      <c r="E58" s="425"/>
      <c r="F58" s="45"/>
      <c r="G58" s="442"/>
      <c r="H58" s="442"/>
      <c r="I58" s="442"/>
      <c r="J58" s="442"/>
      <c r="K58" s="442"/>
      <c r="L58" s="442"/>
      <c r="M58" s="442"/>
      <c r="N58" s="442"/>
      <c r="O58" s="442"/>
      <c r="P58" s="442"/>
      <c r="Q58" s="217" t="str">
        <f>Q1</f>
        <v>JANUARY-2014</v>
      </c>
    </row>
    <row r="59" spans="1:17" ht="15.75" customHeight="1" thickTop="1">
      <c r="A59" s="347"/>
      <c r="B59" s="454" t="s">
        <v>48</v>
      </c>
      <c r="C59" s="416"/>
      <c r="D59" s="466"/>
      <c r="E59" s="466"/>
      <c r="F59" s="416"/>
      <c r="G59" s="450"/>
      <c r="H59" s="449"/>
      <c r="I59" s="449"/>
      <c r="J59" s="449"/>
      <c r="K59" s="451"/>
      <c r="L59" s="450"/>
      <c r="M59" s="449"/>
      <c r="N59" s="449"/>
      <c r="O59" s="449"/>
      <c r="P59" s="451"/>
      <c r="Q59" s="180"/>
    </row>
    <row r="60" spans="1:17" ht="15.75" customHeight="1">
      <c r="A60" s="349">
        <v>36</v>
      </c>
      <c r="B60" s="459" t="s">
        <v>85</v>
      </c>
      <c r="C60" s="435">
        <v>4865169</v>
      </c>
      <c r="D60" s="464" t="s">
        <v>12</v>
      </c>
      <c r="E60" s="425" t="s">
        <v>354</v>
      </c>
      <c r="F60" s="435">
        <v>1000</v>
      </c>
      <c r="G60" s="441">
        <v>1160</v>
      </c>
      <c r="H60" s="442">
        <v>1194</v>
      </c>
      <c r="I60" s="442">
        <f t="shared" si="4"/>
        <v>-34</v>
      </c>
      <c r="J60" s="442">
        <f t="shared" si="0"/>
        <v>-34000</v>
      </c>
      <c r="K60" s="443">
        <f t="shared" si="1"/>
        <v>-0.034</v>
      </c>
      <c r="L60" s="441">
        <v>60903</v>
      </c>
      <c r="M60" s="442">
        <v>60903</v>
      </c>
      <c r="N60" s="442">
        <f>L60-M60</f>
        <v>0</v>
      </c>
      <c r="O60" s="442">
        <f t="shared" si="2"/>
        <v>0</v>
      </c>
      <c r="P60" s="443">
        <f t="shared" si="3"/>
        <v>0</v>
      </c>
      <c r="Q60" s="181"/>
    </row>
    <row r="61" spans="1:17" ht="15.75" customHeight="1">
      <c r="A61" s="349"/>
      <c r="B61" s="456" t="s">
        <v>316</v>
      </c>
      <c r="C61" s="435"/>
      <c r="D61" s="464"/>
      <c r="E61" s="425"/>
      <c r="F61" s="435"/>
      <c r="G61" s="444"/>
      <c r="H61" s="445"/>
      <c r="I61" s="442"/>
      <c r="J61" s="442"/>
      <c r="K61" s="443"/>
      <c r="L61" s="444"/>
      <c r="M61" s="442"/>
      <c r="N61" s="442"/>
      <c r="O61" s="442"/>
      <c r="P61" s="443"/>
      <c r="Q61" s="181"/>
    </row>
    <row r="62" spans="1:17" ht="15.75" customHeight="1">
      <c r="A62" s="349">
        <v>37</v>
      </c>
      <c r="B62" s="455" t="s">
        <v>315</v>
      </c>
      <c r="C62" s="435">
        <v>4864824</v>
      </c>
      <c r="D62" s="464" t="s">
        <v>12</v>
      </c>
      <c r="E62" s="425" t="s">
        <v>354</v>
      </c>
      <c r="F62" s="435">
        <v>100</v>
      </c>
      <c r="G62" s="441">
        <v>804</v>
      </c>
      <c r="H62" s="442">
        <v>804</v>
      </c>
      <c r="I62" s="442">
        <f t="shared" si="4"/>
        <v>0</v>
      </c>
      <c r="J62" s="442">
        <f t="shared" si="0"/>
        <v>0</v>
      </c>
      <c r="K62" s="443">
        <f t="shared" si="1"/>
        <v>0</v>
      </c>
      <c r="L62" s="441">
        <v>77767</v>
      </c>
      <c r="M62" s="442">
        <v>77729</v>
      </c>
      <c r="N62" s="442">
        <f>L62-M62</f>
        <v>38</v>
      </c>
      <c r="O62" s="442">
        <f t="shared" si="2"/>
        <v>3800</v>
      </c>
      <c r="P62" s="443">
        <f t="shared" si="3"/>
        <v>0.0038</v>
      </c>
      <c r="Q62" s="181"/>
    </row>
    <row r="63" spans="1:17" ht="15.75" customHeight="1">
      <c r="A63" s="349"/>
      <c r="B63" s="455"/>
      <c r="C63" s="435"/>
      <c r="D63" s="463"/>
      <c r="E63" s="425"/>
      <c r="F63" s="435"/>
      <c r="G63" s="441"/>
      <c r="H63" s="442"/>
      <c r="I63" s="442"/>
      <c r="J63" s="442"/>
      <c r="K63" s="443"/>
      <c r="L63" s="441"/>
      <c r="M63" s="442"/>
      <c r="N63" s="442"/>
      <c r="O63" s="442"/>
      <c r="P63" s="443"/>
      <c r="Q63" s="181"/>
    </row>
    <row r="64" spans="1:17" ht="15.75" customHeight="1">
      <c r="A64" s="349"/>
      <c r="B64" s="379" t="s">
        <v>54</v>
      </c>
      <c r="C64" s="436"/>
      <c r="D64" s="467"/>
      <c r="E64" s="467"/>
      <c r="F64" s="436"/>
      <c r="G64" s="441"/>
      <c r="H64" s="442"/>
      <c r="I64" s="442"/>
      <c r="J64" s="442"/>
      <c r="K64" s="443"/>
      <c r="L64" s="441"/>
      <c r="M64" s="442"/>
      <c r="N64" s="442"/>
      <c r="O64" s="442"/>
      <c r="P64" s="443"/>
      <c r="Q64" s="181"/>
    </row>
    <row r="65" spans="1:17" ht="15.75" customHeight="1">
      <c r="A65" s="349">
        <v>38</v>
      </c>
      <c r="B65" s="460" t="s">
        <v>55</v>
      </c>
      <c r="C65" s="436">
        <v>4865090</v>
      </c>
      <c r="D65" s="468" t="s">
        <v>12</v>
      </c>
      <c r="E65" s="425" t="s">
        <v>354</v>
      </c>
      <c r="F65" s="436">
        <v>100</v>
      </c>
      <c r="G65" s="441">
        <v>9516</v>
      </c>
      <c r="H65" s="442">
        <v>9213</v>
      </c>
      <c r="I65" s="442">
        <f>G65-H65</f>
        <v>303</v>
      </c>
      <c r="J65" s="442">
        <f>$F65*I65</f>
        <v>30300</v>
      </c>
      <c r="K65" s="443">
        <f>J65/1000000</f>
        <v>0.0303</v>
      </c>
      <c r="L65" s="441">
        <v>28944</v>
      </c>
      <c r="M65" s="442">
        <v>28708</v>
      </c>
      <c r="N65" s="442">
        <f>L65-M65</f>
        <v>236</v>
      </c>
      <c r="O65" s="442">
        <f>$F65*N65</f>
        <v>23600</v>
      </c>
      <c r="P65" s="443">
        <f>O65/1000000</f>
        <v>0.0236</v>
      </c>
      <c r="Q65" s="542"/>
    </row>
    <row r="66" spans="1:17" ht="15.75" customHeight="1">
      <c r="A66" s="349">
        <v>39</v>
      </c>
      <c r="B66" s="460" t="s">
        <v>56</v>
      </c>
      <c r="C66" s="436">
        <v>4902519</v>
      </c>
      <c r="D66" s="468" t="s">
        <v>12</v>
      </c>
      <c r="E66" s="425" t="s">
        <v>354</v>
      </c>
      <c r="F66" s="436">
        <v>100</v>
      </c>
      <c r="G66" s="441">
        <v>10500</v>
      </c>
      <c r="H66" s="442">
        <v>10525</v>
      </c>
      <c r="I66" s="442">
        <f>G66-H66</f>
        <v>-25</v>
      </c>
      <c r="J66" s="442">
        <f>$F66*I66</f>
        <v>-2500</v>
      </c>
      <c r="K66" s="443">
        <f>J66/1000000</f>
        <v>-0.0025</v>
      </c>
      <c r="L66" s="441">
        <v>51166</v>
      </c>
      <c r="M66" s="442">
        <v>51109</v>
      </c>
      <c r="N66" s="442">
        <f>L66-M66</f>
        <v>57</v>
      </c>
      <c r="O66" s="442">
        <f>$F66*N66</f>
        <v>5700</v>
      </c>
      <c r="P66" s="443">
        <f>O66/1000000</f>
        <v>0.0057</v>
      </c>
      <c r="Q66" s="181"/>
    </row>
    <row r="67" spans="1:17" ht="15.75" customHeight="1">
      <c r="A67" s="349">
        <v>40</v>
      </c>
      <c r="B67" s="460" t="s">
        <v>57</v>
      </c>
      <c r="C67" s="436">
        <v>4902520</v>
      </c>
      <c r="D67" s="468" t="s">
        <v>12</v>
      </c>
      <c r="E67" s="425" t="s">
        <v>354</v>
      </c>
      <c r="F67" s="436">
        <v>100</v>
      </c>
      <c r="G67" s="441">
        <v>16003</v>
      </c>
      <c r="H67" s="442">
        <v>15813</v>
      </c>
      <c r="I67" s="442">
        <f>G67-H67</f>
        <v>190</v>
      </c>
      <c r="J67" s="442">
        <f>$F67*I67</f>
        <v>19000</v>
      </c>
      <c r="K67" s="443">
        <f>J67/1000000</f>
        <v>0.019</v>
      </c>
      <c r="L67" s="441">
        <v>54139</v>
      </c>
      <c r="M67" s="442">
        <v>53799</v>
      </c>
      <c r="N67" s="442">
        <f>L67-M67</f>
        <v>340</v>
      </c>
      <c r="O67" s="442">
        <f>$F67*N67</f>
        <v>34000</v>
      </c>
      <c r="P67" s="443">
        <f>O67/1000000</f>
        <v>0.034</v>
      </c>
      <c r="Q67" s="181"/>
    </row>
    <row r="68" spans="1:17" ht="15.75" customHeight="1">
      <c r="A68" s="349"/>
      <c r="B68" s="379" t="s">
        <v>58</v>
      </c>
      <c r="C68" s="436"/>
      <c r="D68" s="467"/>
      <c r="E68" s="467"/>
      <c r="F68" s="436"/>
      <c r="G68" s="441"/>
      <c r="H68" s="442"/>
      <c r="I68" s="442"/>
      <c r="J68" s="442"/>
      <c r="K68" s="443"/>
      <c r="L68" s="441"/>
      <c r="M68" s="442"/>
      <c r="N68" s="442"/>
      <c r="O68" s="442"/>
      <c r="P68" s="443"/>
      <c r="Q68" s="181"/>
    </row>
    <row r="69" spans="1:17" ht="15.75" customHeight="1">
      <c r="A69" s="349">
        <v>41</v>
      </c>
      <c r="B69" s="460" t="s">
        <v>59</v>
      </c>
      <c r="C69" s="436">
        <v>4902521</v>
      </c>
      <c r="D69" s="468" t="s">
        <v>12</v>
      </c>
      <c r="E69" s="425" t="s">
        <v>354</v>
      </c>
      <c r="F69" s="436">
        <v>100</v>
      </c>
      <c r="G69" s="441">
        <v>42712</v>
      </c>
      <c r="H69" s="442">
        <v>42428</v>
      </c>
      <c r="I69" s="442">
        <f aca="true" t="shared" si="6" ref="I69:I75">G69-H69</f>
        <v>284</v>
      </c>
      <c r="J69" s="442">
        <f aca="true" t="shared" si="7" ref="J69:J75">$F69*I69</f>
        <v>28400</v>
      </c>
      <c r="K69" s="443">
        <f aca="true" t="shared" si="8" ref="K69:K75">J69/1000000</f>
        <v>0.0284</v>
      </c>
      <c r="L69" s="441">
        <v>17558</v>
      </c>
      <c r="M69" s="442">
        <v>17222</v>
      </c>
      <c r="N69" s="442">
        <f aca="true" t="shared" si="9" ref="N69:N75">L69-M69</f>
        <v>336</v>
      </c>
      <c r="O69" s="442">
        <f aca="true" t="shared" si="10" ref="O69:O75">$F69*N69</f>
        <v>33600</v>
      </c>
      <c r="P69" s="443">
        <f aca="true" t="shared" si="11" ref="P69:P75">O69/1000000</f>
        <v>0.0336</v>
      </c>
      <c r="Q69" s="181"/>
    </row>
    <row r="70" spans="1:17" ht="15.75" customHeight="1">
      <c r="A70" s="349">
        <v>42</v>
      </c>
      <c r="B70" s="460" t="s">
        <v>60</v>
      </c>
      <c r="C70" s="436">
        <v>4902522</v>
      </c>
      <c r="D70" s="468" t="s">
        <v>12</v>
      </c>
      <c r="E70" s="425" t="s">
        <v>354</v>
      </c>
      <c r="F70" s="436">
        <v>100</v>
      </c>
      <c r="G70" s="441">
        <v>840</v>
      </c>
      <c r="H70" s="442">
        <v>840</v>
      </c>
      <c r="I70" s="442">
        <f t="shared" si="6"/>
        <v>0</v>
      </c>
      <c r="J70" s="442">
        <f t="shared" si="7"/>
        <v>0</v>
      </c>
      <c r="K70" s="443">
        <f t="shared" si="8"/>
        <v>0</v>
      </c>
      <c r="L70" s="441">
        <v>185</v>
      </c>
      <c r="M70" s="442">
        <v>185</v>
      </c>
      <c r="N70" s="442">
        <f t="shared" si="9"/>
        <v>0</v>
      </c>
      <c r="O70" s="442">
        <f t="shared" si="10"/>
        <v>0</v>
      </c>
      <c r="P70" s="443">
        <f t="shared" si="11"/>
        <v>0</v>
      </c>
      <c r="Q70" s="181"/>
    </row>
    <row r="71" spans="1:17" ht="15.75" customHeight="1">
      <c r="A71" s="349">
        <v>43</v>
      </c>
      <c r="B71" s="460" t="s">
        <v>61</v>
      </c>
      <c r="C71" s="436">
        <v>4902523</v>
      </c>
      <c r="D71" s="468" t="s">
        <v>12</v>
      </c>
      <c r="E71" s="425" t="s">
        <v>354</v>
      </c>
      <c r="F71" s="436">
        <v>100</v>
      </c>
      <c r="G71" s="441">
        <v>999815</v>
      </c>
      <c r="H71" s="442">
        <v>999815</v>
      </c>
      <c r="I71" s="442">
        <f t="shared" si="6"/>
        <v>0</v>
      </c>
      <c r="J71" s="442">
        <f t="shared" si="7"/>
        <v>0</v>
      </c>
      <c r="K71" s="443">
        <f t="shared" si="8"/>
        <v>0</v>
      </c>
      <c r="L71" s="441">
        <v>999943</v>
      </c>
      <c r="M71" s="442">
        <v>999943</v>
      </c>
      <c r="N71" s="442">
        <f t="shared" si="9"/>
        <v>0</v>
      </c>
      <c r="O71" s="442">
        <f t="shared" si="10"/>
        <v>0</v>
      </c>
      <c r="P71" s="443">
        <f t="shared" si="11"/>
        <v>0</v>
      </c>
      <c r="Q71" s="181"/>
    </row>
    <row r="72" spans="1:17" ht="15.75" customHeight="1">
      <c r="A72" s="349">
        <v>44</v>
      </c>
      <c r="B72" s="460" t="s">
        <v>62</v>
      </c>
      <c r="C72" s="436">
        <v>4902524</v>
      </c>
      <c r="D72" s="468" t="s">
        <v>12</v>
      </c>
      <c r="E72" s="425" t="s">
        <v>354</v>
      </c>
      <c r="F72" s="436">
        <v>100</v>
      </c>
      <c r="G72" s="441">
        <v>0</v>
      </c>
      <c r="H72" s="442">
        <v>0</v>
      </c>
      <c r="I72" s="442">
        <f t="shared" si="6"/>
        <v>0</v>
      </c>
      <c r="J72" s="442">
        <f t="shared" si="7"/>
        <v>0</v>
      </c>
      <c r="K72" s="443">
        <f t="shared" si="8"/>
        <v>0</v>
      </c>
      <c r="L72" s="441">
        <v>0</v>
      </c>
      <c r="M72" s="442">
        <v>0</v>
      </c>
      <c r="N72" s="442">
        <f t="shared" si="9"/>
        <v>0</v>
      </c>
      <c r="O72" s="442">
        <f t="shared" si="10"/>
        <v>0</v>
      </c>
      <c r="P72" s="443">
        <f t="shared" si="11"/>
        <v>0</v>
      </c>
      <c r="Q72" s="181"/>
    </row>
    <row r="73" spans="1:17" ht="15.75" customHeight="1">
      <c r="A73" s="349">
        <v>45</v>
      </c>
      <c r="B73" s="460" t="s">
        <v>63</v>
      </c>
      <c r="C73" s="436">
        <v>4902605</v>
      </c>
      <c r="D73" s="468" t="s">
        <v>12</v>
      </c>
      <c r="E73" s="425" t="s">
        <v>354</v>
      </c>
      <c r="F73" s="746">
        <v>1333.33</v>
      </c>
      <c r="G73" s="441">
        <v>0</v>
      </c>
      <c r="H73" s="442">
        <v>0</v>
      </c>
      <c r="I73" s="442">
        <f t="shared" si="6"/>
        <v>0</v>
      </c>
      <c r="J73" s="442">
        <f t="shared" si="7"/>
        <v>0</v>
      </c>
      <c r="K73" s="443">
        <f t="shared" si="8"/>
        <v>0</v>
      </c>
      <c r="L73" s="441">
        <v>0</v>
      </c>
      <c r="M73" s="442">
        <v>0</v>
      </c>
      <c r="N73" s="442">
        <f t="shared" si="9"/>
        <v>0</v>
      </c>
      <c r="O73" s="442">
        <f t="shared" si="10"/>
        <v>0</v>
      </c>
      <c r="P73" s="443">
        <f t="shared" si="11"/>
        <v>0</v>
      </c>
      <c r="Q73" s="760"/>
    </row>
    <row r="74" spans="1:17" ht="15.75" customHeight="1">
      <c r="A74" s="349">
        <v>46</v>
      </c>
      <c r="B74" s="460" t="s">
        <v>64</v>
      </c>
      <c r="C74" s="436">
        <v>4902526</v>
      </c>
      <c r="D74" s="468" t="s">
        <v>12</v>
      </c>
      <c r="E74" s="425" t="s">
        <v>354</v>
      </c>
      <c r="F74" s="436">
        <v>100</v>
      </c>
      <c r="G74" s="441">
        <v>17043</v>
      </c>
      <c r="H74" s="442">
        <v>16873</v>
      </c>
      <c r="I74" s="442">
        <f t="shared" si="6"/>
        <v>170</v>
      </c>
      <c r="J74" s="442">
        <f t="shared" si="7"/>
        <v>17000</v>
      </c>
      <c r="K74" s="443">
        <f t="shared" si="8"/>
        <v>0.017</v>
      </c>
      <c r="L74" s="441">
        <v>15656</v>
      </c>
      <c r="M74" s="442">
        <v>15236</v>
      </c>
      <c r="N74" s="442">
        <f t="shared" si="9"/>
        <v>420</v>
      </c>
      <c r="O74" s="442">
        <f t="shared" si="10"/>
        <v>42000</v>
      </c>
      <c r="P74" s="443">
        <f t="shared" si="11"/>
        <v>0.042</v>
      </c>
      <c r="Q74" s="181"/>
    </row>
    <row r="75" spans="1:17" s="735" customFormat="1" ht="15.75" customHeight="1">
      <c r="A75" s="349">
        <v>47</v>
      </c>
      <c r="B75" s="460" t="s">
        <v>65</v>
      </c>
      <c r="C75" s="436">
        <v>4902529</v>
      </c>
      <c r="D75" s="468" t="s">
        <v>12</v>
      </c>
      <c r="E75" s="425" t="s">
        <v>354</v>
      </c>
      <c r="F75" s="746">
        <v>44.44</v>
      </c>
      <c r="G75" s="444">
        <v>998772</v>
      </c>
      <c r="H75" s="445">
        <v>999086</v>
      </c>
      <c r="I75" s="445">
        <f t="shared" si="6"/>
        <v>-314</v>
      </c>
      <c r="J75" s="445">
        <f t="shared" si="7"/>
        <v>-13954.16</v>
      </c>
      <c r="K75" s="452">
        <f t="shared" si="8"/>
        <v>-0.01395416</v>
      </c>
      <c r="L75" s="444">
        <v>372</v>
      </c>
      <c r="M75" s="445">
        <v>587</v>
      </c>
      <c r="N75" s="445">
        <f t="shared" si="9"/>
        <v>-215</v>
      </c>
      <c r="O75" s="445">
        <f t="shared" si="10"/>
        <v>-9554.6</v>
      </c>
      <c r="P75" s="452">
        <f t="shared" si="11"/>
        <v>-0.0095546</v>
      </c>
      <c r="Q75" s="748"/>
    </row>
    <row r="76" spans="1:17" ht="15.75" customHeight="1">
      <c r="A76" s="349"/>
      <c r="B76" s="379" t="s">
        <v>66</v>
      </c>
      <c r="C76" s="436"/>
      <c r="D76" s="467"/>
      <c r="E76" s="467"/>
      <c r="F76" s="436"/>
      <c r="G76" s="441"/>
      <c r="H76" s="442"/>
      <c r="I76" s="442"/>
      <c r="J76" s="442"/>
      <c r="K76" s="443"/>
      <c r="L76" s="441"/>
      <c r="M76" s="442"/>
      <c r="N76" s="442"/>
      <c r="O76" s="442"/>
      <c r="P76" s="443"/>
      <c r="Q76" s="181"/>
    </row>
    <row r="77" spans="1:17" ht="15.75" customHeight="1">
      <c r="A77" s="349">
        <v>48</v>
      </c>
      <c r="B77" s="460" t="s">
        <v>67</v>
      </c>
      <c r="C77" s="436">
        <v>4865091</v>
      </c>
      <c r="D77" s="468" t="s">
        <v>12</v>
      </c>
      <c r="E77" s="425" t="s">
        <v>354</v>
      </c>
      <c r="F77" s="436">
        <v>500</v>
      </c>
      <c r="G77" s="441">
        <v>5522</v>
      </c>
      <c r="H77" s="442">
        <v>5452</v>
      </c>
      <c r="I77" s="442">
        <f>G77-H77</f>
        <v>70</v>
      </c>
      <c r="J77" s="442">
        <f>$F77*I77</f>
        <v>35000</v>
      </c>
      <c r="K77" s="443">
        <f>J77/1000000</f>
        <v>0.035</v>
      </c>
      <c r="L77" s="441">
        <v>28829</v>
      </c>
      <c r="M77" s="442">
        <v>28792</v>
      </c>
      <c r="N77" s="442">
        <f>L77-M77</f>
        <v>37</v>
      </c>
      <c r="O77" s="442">
        <f>$F77*N77</f>
        <v>18500</v>
      </c>
      <c r="P77" s="443">
        <f>O77/1000000</f>
        <v>0.0185</v>
      </c>
      <c r="Q77" s="574"/>
    </row>
    <row r="78" spans="1:17" ht="15.75" customHeight="1">
      <c r="A78" s="349">
        <v>49</v>
      </c>
      <c r="B78" s="460" t="s">
        <v>68</v>
      </c>
      <c r="C78" s="436">
        <v>4902530</v>
      </c>
      <c r="D78" s="468" t="s">
        <v>12</v>
      </c>
      <c r="E78" s="425" t="s">
        <v>354</v>
      </c>
      <c r="F78" s="436">
        <v>500</v>
      </c>
      <c r="G78" s="441">
        <v>3653</v>
      </c>
      <c r="H78" s="442">
        <v>3601</v>
      </c>
      <c r="I78" s="442">
        <f>G78-H78</f>
        <v>52</v>
      </c>
      <c r="J78" s="442">
        <f>$F78*I78</f>
        <v>26000</v>
      </c>
      <c r="K78" s="443">
        <f>J78/1000000</f>
        <v>0.026</v>
      </c>
      <c r="L78" s="441">
        <v>26679</v>
      </c>
      <c r="M78" s="442">
        <v>26659</v>
      </c>
      <c r="N78" s="442">
        <f>L78-M78</f>
        <v>20</v>
      </c>
      <c r="O78" s="442">
        <f>$F78*N78</f>
        <v>10000</v>
      </c>
      <c r="P78" s="443">
        <f>O78/1000000</f>
        <v>0.01</v>
      </c>
      <c r="Q78" s="181"/>
    </row>
    <row r="79" spans="1:17" ht="15.75" customHeight="1">
      <c r="A79" s="349">
        <v>50</v>
      </c>
      <c r="B79" s="460" t="s">
        <v>69</v>
      </c>
      <c r="C79" s="436">
        <v>4902531</v>
      </c>
      <c r="D79" s="468" t="s">
        <v>12</v>
      </c>
      <c r="E79" s="425" t="s">
        <v>354</v>
      </c>
      <c r="F79" s="436">
        <v>500</v>
      </c>
      <c r="G79" s="441">
        <v>5360</v>
      </c>
      <c r="H79" s="442">
        <v>5206</v>
      </c>
      <c r="I79" s="442">
        <f>G79-H79</f>
        <v>154</v>
      </c>
      <c r="J79" s="442">
        <f>$F79*I79</f>
        <v>77000</v>
      </c>
      <c r="K79" s="443">
        <f>J79/1000000</f>
        <v>0.077</v>
      </c>
      <c r="L79" s="441">
        <v>14551</v>
      </c>
      <c r="M79" s="442">
        <v>14551</v>
      </c>
      <c r="N79" s="442">
        <f>L79-M79</f>
        <v>0</v>
      </c>
      <c r="O79" s="442">
        <f>$F79*N79</f>
        <v>0</v>
      </c>
      <c r="P79" s="443">
        <f>O79/1000000</f>
        <v>0</v>
      </c>
      <c r="Q79" s="181"/>
    </row>
    <row r="80" spans="1:17" ht="15.75" customHeight="1">
      <c r="A80" s="349">
        <v>51</v>
      </c>
      <c r="B80" s="460" t="s">
        <v>70</v>
      </c>
      <c r="C80" s="436">
        <v>4865072</v>
      </c>
      <c r="D80" s="468" t="s">
        <v>12</v>
      </c>
      <c r="E80" s="425" t="s">
        <v>354</v>
      </c>
      <c r="F80" s="746">
        <v>666.6666666666666</v>
      </c>
      <c r="G80" s="444">
        <v>659</v>
      </c>
      <c r="H80" s="445">
        <v>566</v>
      </c>
      <c r="I80" s="445">
        <f>G80-H80</f>
        <v>93</v>
      </c>
      <c r="J80" s="445">
        <f>$F80*I80</f>
        <v>62000</v>
      </c>
      <c r="K80" s="452">
        <f>J80/1000000</f>
        <v>0.062</v>
      </c>
      <c r="L80" s="444">
        <v>554</v>
      </c>
      <c r="M80" s="445">
        <v>554</v>
      </c>
      <c r="N80" s="445">
        <f>L80-M80</f>
        <v>0</v>
      </c>
      <c r="O80" s="445">
        <f>$F80*N80</f>
        <v>0</v>
      </c>
      <c r="P80" s="452">
        <f>O80/1000000</f>
        <v>0</v>
      </c>
      <c r="Q80" s="745"/>
    </row>
    <row r="81" spans="1:17" ht="15.75" customHeight="1">
      <c r="A81" s="349"/>
      <c r="B81" s="379" t="s">
        <v>72</v>
      </c>
      <c r="C81" s="436"/>
      <c r="D81" s="467"/>
      <c r="E81" s="467"/>
      <c r="F81" s="436"/>
      <c r="G81" s="441"/>
      <c r="H81" s="442"/>
      <c r="I81" s="442"/>
      <c r="J81" s="442"/>
      <c r="K81" s="443"/>
      <c r="L81" s="441"/>
      <c r="M81" s="442"/>
      <c r="N81" s="442"/>
      <c r="O81" s="442"/>
      <c r="P81" s="443"/>
      <c r="Q81" s="181"/>
    </row>
    <row r="82" spans="1:17" ht="15.75" customHeight="1">
      <c r="A82" s="349">
        <v>52</v>
      </c>
      <c r="B82" s="460" t="s">
        <v>65</v>
      </c>
      <c r="C82" s="436">
        <v>4902535</v>
      </c>
      <c r="D82" s="468" t="s">
        <v>12</v>
      </c>
      <c r="E82" s="425" t="s">
        <v>354</v>
      </c>
      <c r="F82" s="436">
        <v>100</v>
      </c>
      <c r="G82" s="441">
        <v>993449</v>
      </c>
      <c r="H82" s="442">
        <v>993917</v>
      </c>
      <c r="I82" s="442">
        <f aca="true" t="shared" si="12" ref="I82:I87">G82-H82</f>
        <v>-468</v>
      </c>
      <c r="J82" s="442">
        <f aca="true" t="shared" si="13" ref="J82:J87">$F82*I82</f>
        <v>-46800</v>
      </c>
      <c r="K82" s="443">
        <f aca="true" t="shared" si="14" ref="K82:K87">J82/1000000</f>
        <v>-0.0468</v>
      </c>
      <c r="L82" s="441">
        <v>5897</v>
      </c>
      <c r="M82" s="442">
        <v>5898</v>
      </c>
      <c r="N82" s="442">
        <f aca="true" t="shared" si="15" ref="N82:N87">L82-M82</f>
        <v>-1</v>
      </c>
      <c r="O82" s="442">
        <f aca="true" t="shared" si="16" ref="O82:O87">$F82*N82</f>
        <v>-100</v>
      </c>
      <c r="P82" s="443">
        <f aca="true" t="shared" si="17" ref="P82:P87">O82/1000000</f>
        <v>-0.0001</v>
      </c>
      <c r="Q82" s="181"/>
    </row>
    <row r="83" spans="1:17" ht="15.75" customHeight="1">
      <c r="A83" s="349">
        <v>53</v>
      </c>
      <c r="B83" s="460" t="s">
        <v>73</v>
      </c>
      <c r="C83" s="436">
        <v>4902536</v>
      </c>
      <c r="D83" s="468" t="s">
        <v>12</v>
      </c>
      <c r="E83" s="425" t="s">
        <v>354</v>
      </c>
      <c r="F83" s="436">
        <v>100</v>
      </c>
      <c r="G83" s="441">
        <v>7916</v>
      </c>
      <c r="H83" s="442">
        <v>7991</v>
      </c>
      <c r="I83" s="442">
        <f t="shared" si="12"/>
        <v>-75</v>
      </c>
      <c r="J83" s="442">
        <f t="shared" si="13"/>
        <v>-7500</v>
      </c>
      <c r="K83" s="443">
        <f t="shared" si="14"/>
        <v>-0.0075</v>
      </c>
      <c r="L83" s="441">
        <v>15336</v>
      </c>
      <c r="M83" s="442">
        <v>15336</v>
      </c>
      <c r="N83" s="442">
        <f t="shared" si="15"/>
        <v>0</v>
      </c>
      <c r="O83" s="442">
        <f t="shared" si="16"/>
        <v>0</v>
      </c>
      <c r="P83" s="443">
        <f t="shared" si="17"/>
        <v>0</v>
      </c>
      <c r="Q83" s="181"/>
    </row>
    <row r="84" spans="1:17" ht="15.75" customHeight="1">
      <c r="A84" s="349">
        <v>54</v>
      </c>
      <c r="B84" s="460" t="s">
        <v>86</v>
      </c>
      <c r="C84" s="436">
        <v>4902537</v>
      </c>
      <c r="D84" s="468" t="s">
        <v>12</v>
      </c>
      <c r="E84" s="425" t="s">
        <v>354</v>
      </c>
      <c r="F84" s="436">
        <v>100</v>
      </c>
      <c r="G84" s="441">
        <v>23461</v>
      </c>
      <c r="H84" s="442">
        <v>22445</v>
      </c>
      <c r="I84" s="442">
        <f t="shared" si="12"/>
        <v>1016</v>
      </c>
      <c r="J84" s="442">
        <f t="shared" si="13"/>
        <v>101600</v>
      </c>
      <c r="K84" s="443">
        <f t="shared" si="14"/>
        <v>0.1016</v>
      </c>
      <c r="L84" s="441">
        <v>54106</v>
      </c>
      <c r="M84" s="442">
        <v>54105</v>
      </c>
      <c r="N84" s="442">
        <f t="shared" si="15"/>
        <v>1</v>
      </c>
      <c r="O84" s="442">
        <f t="shared" si="16"/>
        <v>100</v>
      </c>
      <c r="P84" s="443">
        <f t="shared" si="17"/>
        <v>0.0001</v>
      </c>
      <c r="Q84" s="181"/>
    </row>
    <row r="85" spans="1:17" ht="15.75" customHeight="1">
      <c r="A85" s="349">
        <v>55</v>
      </c>
      <c r="B85" s="460" t="s">
        <v>74</v>
      </c>
      <c r="C85" s="436">
        <v>4902579</v>
      </c>
      <c r="D85" s="468" t="s">
        <v>12</v>
      </c>
      <c r="E85" s="425" t="s">
        <v>354</v>
      </c>
      <c r="F85" s="436">
        <v>100</v>
      </c>
      <c r="G85" s="444">
        <v>4619</v>
      </c>
      <c r="H85" s="445">
        <v>4695</v>
      </c>
      <c r="I85" s="445">
        <f>G85-H85</f>
        <v>-76</v>
      </c>
      <c r="J85" s="445">
        <f t="shared" si="13"/>
        <v>-7600</v>
      </c>
      <c r="K85" s="452">
        <f t="shared" si="14"/>
        <v>-0.0076</v>
      </c>
      <c r="L85" s="444">
        <v>999973</v>
      </c>
      <c r="M85" s="445">
        <v>999974</v>
      </c>
      <c r="N85" s="445">
        <f>L85-M85</f>
        <v>-1</v>
      </c>
      <c r="O85" s="445">
        <f t="shared" si="16"/>
        <v>-100</v>
      </c>
      <c r="P85" s="452">
        <f t="shared" si="17"/>
        <v>-0.0001</v>
      </c>
      <c r="Q85" s="574"/>
    </row>
    <row r="86" spans="1:17" ht="15.75" customHeight="1">
      <c r="A86" s="349">
        <v>56</v>
      </c>
      <c r="B86" s="460" t="s">
        <v>75</v>
      </c>
      <c r="C86" s="436">
        <v>4902539</v>
      </c>
      <c r="D86" s="468" t="s">
        <v>12</v>
      </c>
      <c r="E86" s="425" t="s">
        <v>354</v>
      </c>
      <c r="F86" s="436">
        <v>100</v>
      </c>
      <c r="G86" s="441">
        <v>998747</v>
      </c>
      <c r="H86" s="442">
        <v>998783</v>
      </c>
      <c r="I86" s="442">
        <f t="shared" si="12"/>
        <v>-36</v>
      </c>
      <c r="J86" s="442">
        <f t="shared" si="13"/>
        <v>-3600</v>
      </c>
      <c r="K86" s="443">
        <f t="shared" si="14"/>
        <v>-0.0036</v>
      </c>
      <c r="L86" s="441">
        <v>131</v>
      </c>
      <c r="M86" s="442">
        <v>131</v>
      </c>
      <c r="N86" s="442">
        <f t="shared" si="15"/>
        <v>0</v>
      </c>
      <c r="O86" s="442">
        <f t="shared" si="16"/>
        <v>0</v>
      </c>
      <c r="P86" s="443">
        <f t="shared" si="17"/>
        <v>0</v>
      </c>
      <c r="Q86" s="181"/>
    </row>
    <row r="87" spans="1:17" ht="15.75" customHeight="1">
      <c r="A87" s="349">
        <v>57</v>
      </c>
      <c r="B87" s="460" t="s">
        <v>61</v>
      </c>
      <c r="C87" s="436">
        <v>4902540</v>
      </c>
      <c r="D87" s="468" t="s">
        <v>12</v>
      </c>
      <c r="E87" s="425" t="s">
        <v>354</v>
      </c>
      <c r="F87" s="436">
        <v>100</v>
      </c>
      <c r="G87" s="441">
        <v>15</v>
      </c>
      <c r="H87" s="442">
        <v>15</v>
      </c>
      <c r="I87" s="442">
        <f t="shared" si="12"/>
        <v>0</v>
      </c>
      <c r="J87" s="442">
        <f t="shared" si="13"/>
        <v>0</v>
      </c>
      <c r="K87" s="443">
        <f t="shared" si="14"/>
        <v>0</v>
      </c>
      <c r="L87" s="441">
        <v>13398</v>
      </c>
      <c r="M87" s="442">
        <v>13398</v>
      </c>
      <c r="N87" s="442">
        <f t="shared" si="15"/>
        <v>0</v>
      </c>
      <c r="O87" s="442">
        <f t="shared" si="16"/>
        <v>0</v>
      </c>
      <c r="P87" s="443">
        <f t="shared" si="17"/>
        <v>0</v>
      </c>
      <c r="Q87" s="181"/>
    </row>
    <row r="88" spans="1:17" ht="15.75" customHeight="1">
      <c r="A88" s="349"/>
      <c r="B88" s="379" t="s">
        <v>76</v>
      </c>
      <c r="C88" s="436"/>
      <c r="D88" s="467"/>
      <c r="E88" s="467"/>
      <c r="F88" s="436"/>
      <c r="G88" s="441"/>
      <c r="H88" s="442"/>
      <c r="I88" s="442"/>
      <c r="J88" s="442"/>
      <c r="K88" s="443"/>
      <c r="L88" s="441"/>
      <c r="M88" s="442"/>
      <c r="N88" s="442"/>
      <c r="O88" s="442"/>
      <c r="P88" s="443"/>
      <c r="Q88" s="181"/>
    </row>
    <row r="89" spans="1:17" ht="15.75" customHeight="1">
      <c r="A89" s="349">
        <v>58</v>
      </c>
      <c r="B89" s="460" t="s">
        <v>77</v>
      </c>
      <c r="C89" s="436">
        <v>4902541</v>
      </c>
      <c r="D89" s="468" t="s">
        <v>12</v>
      </c>
      <c r="E89" s="425" t="s">
        <v>354</v>
      </c>
      <c r="F89" s="436">
        <v>100</v>
      </c>
      <c r="G89" s="441">
        <v>18036</v>
      </c>
      <c r="H89" s="442">
        <v>17398</v>
      </c>
      <c r="I89" s="442">
        <f>G89-H89</f>
        <v>638</v>
      </c>
      <c r="J89" s="442">
        <f>$F89*I89</f>
        <v>63800</v>
      </c>
      <c r="K89" s="443">
        <f>J89/1000000</f>
        <v>0.0638</v>
      </c>
      <c r="L89" s="441">
        <v>71879</v>
      </c>
      <c r="M89" s="442">
        <v>71878</v>
      </c>
      <c r="N89" s="442">
        <f>L89-M89</f>
        <v>1</v>
      </c>
      <c r="O89" s="442">
        <f>$F89*N89</f>
        <v>100</v>
      </c>
      <c r="P89" s="443">
        <f>O89/1000000</f>
        <v>0.0001</v>
      </c>
      <c r="Q89" s="181"/>
    </row>
    <row r="90" spans="1:17" ht="15.75" customHeight="1">
      <c r="A90" s="349">
        <v>59</v>
      </c>
      <c r="B90" s="460" t="s">
        <v>78</v>
      </c>
      <c r="C90" s="436">
        <v>4902542</v>
      </c>
      <c r="D90" s="468" t="s">
        <v>12</v>
      </c>
      <c r="E90" s="425" t="s">
        <v>354</v>
      </c>
      <c r="F90" s="436">
        <v>100</v>
      </c>
      <c r="G90" s="441">
        <v>13702</v>
      </c>
      <c r="H90" s="442">
        <v>12965</v>
      </c>
      <c r="I90" s="442">
        <f>G90-H90</f>
        <v>737</v>
      </c>
      <c r="J90" s="442">
        <f>$F90*I90</f>
        <v>73700</v>
      </c>
      <c r="K90" s="443">
        <f>J90/1000000</f>
        <v>0.0737</v>
      </c>
      <c r="L90" s="441">
        <v>62674</v>
      </c>
      <c r="M90" s="442">
        <v>62674</v>
      </c>
      <c r="N90" s="442">
        <f>L90-M90</f>
        <v>0</v>
      </c>
      <c r="O90" s="442">
        <f>$F90*N90</f>
        <v>0</v>
      </c>
      <c r="P90" s="443">
        <f>O90/1000000</f>
        <v>0</v>
      </c>
      <c r="Q90" s="181"/>
    </row>
    <row r="91" spans="1:17" ht="15.75" customHeight="1">
      <c r="A91" s="349">
        <v>60</v>
      </c>
      <c r="B91" s="460" t="s">
        <v>79</v>
      </c>
      <c r="C91" s="436">
        <v>4902544</v>
      </c>
      <c r="D91" s="468" t="s">
        <v>12</v>
      </c>
      <c r="E91" s="425" t="s">
        <v>354</v>
      </c>
      <c r="F91" s="436">
        <v>100</v>
      </c>
      <c r="G91" s="441">
        <v>999879</v>
      </c>
      <c r="H91" s="442">
        <v>998976</v>
      </c>
      <c r="I91" s="442">
        <f>G91-H91</f>
        <v>903</v>
      </c>
      <c r="J91" s="442">
        <f>$F91*I91</f>
        <v>90300</v>
      </c>
      <c r="K91" s="443">
        <f>J91/1000000</f>
        <v>0.0903</v>
      </c>
      <c r="L91" s="441">
        <v>999953</v>
      </c>
      <c r="M91" s="442">
        <v>999952</v>
      </c>
      <c r="N91" s="442">
        <f>L91-M91</f>
        <v>1</v>
      </c>
      <c r="O91" s="442">
        <f>$F91*N91</f>
        <v>100</v>
      </c>
      <c r="P91" s="443">
        <f>O91/1000000</f>
        <v>0.0001</v>
      </c>
      <c r="Q91" s="181" t="s">
        <v>417</v>
      </c>
    </row>
    <row r="92" spans="1:17" ht="15.75" customHeight="1">
      <c r="A92" s="349"/>
      <c r="B92" s="379" t="s">
        <v>34</v>
      </c>
      <c r="C92" s="436"/>
      <c r="D92" s="467"/>
      <c r="E92" s="467"/>
      <c r="F92" s="436"/>
      <c r="G92" s="441"/>
      <c r="H92" s="442"/>
      <c r="I92" s="442"/>
      <c r="J92" s="442"/>
      <c r="K92" s="443"/>
      <c r="L92" s="441"/>
      <c r="M92" s="442"/>
      <c r="N92" s="442"/>
      <c r="O92" s="442"/>
      <c r="P92" s="443"/>
      <c r="Q92" s="181"/>
    </row>
    <row r="93" spans="1:17" ht="15.75" customHeight="1">
      <c r="A93" s="757">
        <v>61</v>
      </c>
      <c r="B93" s="460" t="s">
        <v>71</v>
      </c>
      <c r="C93" s="436">
        <v>4864807</v>
      </c>
      <c r="D93" s="468" t="s">
        <v>12</v>
      </c>
      <c r="E93" s="425" t="s">
        <v>354</v>
      </c>
      <c r="F93" s="436">
        <v>100</v>
      </c>
      <c r="G93" s="441">
        <v>141850</v>
      </c>
      <c r="H93" s="442">
        <v>138816</v>
      </c>
      <c r="I93" s="442">
        <f>G93-H93</f>
        <v>3034</v>
      </c>
      <c r="J93" s="442">
        <f>$F93*I93</f>
        <v>303400</v>
      </c>
      <c r="K93" s="443">
        <f>J93/1000000</f>
        <v>0.3034</v>
      </c>
      <c r="L93" s="441">
        <v>23969</v>
      </c>
      <c r="M93" s="442">
        <v>23963</v>
      </c>
      <c r="N93" s="442">
        <f>L93-M93</f>
        <v>6</v>
      </c>
      <c r="O93" s="442">
        <f>$F93*N93</f>
        <v>600</v>
      </c>
      <c r="P93" s="443">
        <f>O93/1000000</f>
        <v>0.0006</v>
      </c>
      <c r="Q93" s="181"/>
    </row>
    <row r="94" spans="1:17" ht="15.75" customHeight="1">
      <c r="A94" s="757">
        <v>62</v>
      </c>
      <c r="B94" s="460" t="s">
        <v>249</v>
      </c>
      <c r="C94" s="436">
        <v>4865086</v>
      </c>
      <c r="D94" s="468" t="s">
        <v>12</v>
      </c>
      <c r="E94" s="425" t="s">
        <v>354</v>
      </c>
      <c r="F94" s="436">
        <v>100</v>
      </c>
      <c r="G94" s="441">
        <v>21153</v>
      </c>
      <c r="H94" s="442">
        <v>21001</v>
      </c>
      <c r="I94" s="442">
        <f>G94-H94</f>
        <v>152</v>
      </c>
      <c r="J94" s="442">
        <f>$F94*I94</f>
        <v>15200</v>
      </c>
      <c r="K94" s="443">
        <f>J94/1000000</f>
        <v>0.0152</v>
      </c>
      <c r="L94" s="441">
        <v>41336</v>
      </c>
      <c r="M94" s="442">
        <v>41325</v>
      </c>
      <c r="N94" s="442">
        <f>L94-M94</f>
        <v>11</v>
      </c>
      <c r="O94" s="442">
        <f>$F94*N94</f>
        <v>1100</v>
      </c>
      <c r="P94" s="443">
        <f>O94/1000000</f>
        <v>0.0011</v>
      </c>
      <c r="Q94" s="181"/>
    </row>
    <row r="95" spans="1:17" ht="15.75" customHeight="1">
      <c r="A95" s="757">
        <v>63</v>
      </c>
      <c r="B95" s="460" t="s">
        <v>84</v>
      </c>
      <c r="C95" s="436">
        <v>4902571</v>
      </c>
      <c r="D95" s="468" t="s">
        <v>12</v>
      </c>
      <c r="E95" s="425" t="s">
        <v>354</v>
      </c>
      <c r="F95" s="436">
        <v>-300</v>
      </c>
      <c r="G95" s="441">
        <v>23</v>
      </c>
      <c r="H95" s="442">
        <v>23</v>
      </c>
      <c r="I95" s="442">
        <f>G95-H95</f>
        <v>0</v>
      </c>
      <c r="J95" s="442">
        <f>$F95*I95</f>
        <v>0</v>
      </c>
      <c r="K95" s="443">
        <f>J95/1000000</f>
        <v>0</v>
      </c>
      <c r="L95" s="441">
        <v>65</v>
      </c>
      <c r="M95" s="442">
        <v>65</v>
      </c>
      <c r="N95" s="442">
        <f>L95-M95</f>
        <v>0</v>
      </c>
      <c r="O95" s="442">
        <f>$F95*N95</f>
        <v>0</v>
      </c>
      <c r="P95" s="443">
        <f>O95/1000000</f>
        <v>0</v>
      </c>
      <c r="Q95" s="181"/>
    </row>
    <row r="96" spans="1:17" ht="15.75" customHeight="1">
      <c r="A96" s="757"/>
      <c r="B96" s="456" t="s">
        <v>80</v>
      </c>
      <c r="C96" s="435"/>
      <c r="D96" s="463"/>
      <c r="E96" s="463"/>
      <c r="F96" s="435"/>
      <c r="G96" s="441"/>
      <c r="H96" s="442"/>
      <c r="I96" s="442"/>
      <c r="J96" s="442"/>
      <c r="K96" s="443"/>
      <c r="L96" s="441"/>
      <c r="M96" s="442"/>
      <c r="N96" s="442"/>
      <c r="O96" s="442"/>
      <c r="P96" s="443"/>
      <c r="Q96" s="181"/>
    </row>
    <row r="97" spans="1:17" ht="16.5">
      <c r="A97" s="758">
        <v>64</v>
      </c>
      <c r="B97" s="535" t="s">
        <v>81</v>
      </c>
      <c r="C97" s="435">
        <v>4902577</v>
      </c>
      <c r="D97" s="463" t="s">
        <v>12</v>
      </c>
      <c r="E97" s="425" t="s">
        <v>354</v>
      </c>
      <c r="F97" s="435">
        <v>-400</v>
      </c>
      <c r="G97" s="441">
        <v>995589</v>
      </c>
      <c r="H97" s="442">
        <v>995589</v>
      </c>
      <c r="I97" s="442">
        <f>G97-H97</f>
        <v>0</v>
      </c>
      <c r="J97" s="442">
        <f>$F97*I97</f>
        <v>0</v>
      </c>
      <c r="K97" s="443">
        <f>J97/1000000</f>
        <v>0</v>
      </c>
      <c r="L97" s="441">
        <v>36</v>
      </c>
      <c r="M97" s="442">
        <v>36</v>
      </c>
      <c r="N97" s="442">
        <f>L97-M97</f>
        <v>0</v>
      </c>
      <c r="O97" s="442">
        <f>$F97*N97</f>
        <v>0</v>
      </c>
      <c r="P97" s="443">
        <f>O97/1000000</f>
        <v>0</v>
      </c>
      <c r="Q97" s="720"/>
    </row>
    <row r="98" spans="1:17" ht="16.5">
      <c r="A98" s="758">
        <v>65</v>
      </c>
      <c r="B98" s="535" t="s">
        <v>82</v>
      </c>
      <c r="C98" s="435">
        <v>4902516</v>
      </c>
      <c r="D98" s="463" t="s">
        <v>12</v>
      </c>
      <c r="E98" s="425" t="s">
        <v>354</v>
      </c>
      <c r="F98" s="435">
        <v>100</v>
      </c>
      <c r="G98" s="441">
        <v>999273</v>
      </c>
      <c r="H98" s="442">
        <v>999273</v>
      </c>
      <c r="I98" s="442">
        <f>G98-H98</f>
        <v>0</v>
      </c>
      <c r="J98" s="442">
        <f>$F98*I98</f>
        <v>0</v>
      </c>
      <c r="K98" s="443">
        <f>J98/1000000</f>
        <v>0</v>
      </c>
      <c r="L98" s="441">
        <v>999400</v>
      </c>
      <c r="M98" s="442">
        <v>999398</v>
      </c>
      <c r="N98" s="442">
        <f>L98-M98</f>
        <v>2</v>
      </c>
      <c r="O98" s="442">
        <f>$F98*N98</f>
        <v>200</v>
      </c>
      <c r="P98" s="443">
        <f>O98/1000000</f>
        <v>0.0002</v>
      </c>
      <c r="Q98" s="181"/>
    </row>
    <row r="99" spans="1:17" ht="16.5">
      <c r="A99" s="758"/>
      <c r="B99" s="379" t="s">
        <v>400</v>
      </c>
      <c r="C99" s="435"/>
      <c r="D99" s="463"/>
      <c r="E99" s="425"/>
      <c r="F99" s="435"/>
      <c r="G99" s="441"/>
      <c r="H99" s="442"/>
      <c r="I99" s="442"/>
      <c r="J99" s="442"/>
      <c r="K99" s="443"/>
      <c r="L99" s="441"/>
      <c r="M99" s="442"/>
      <c r="N99" s="442"/>
      <c r="O99" s="442"/>
      <c r="P99" s="443"/>
      <c r="Q99" s="181"/>
    </row>
    <row r="100" spans="1:17" ht="18">
      <c r="A100" s="758">
        <v>66</v>
      </c>
      <c r="B100" s="460" t="s">
        <v>399</v>
      </c>
      <c r="C100" s="392">
        <v>5128444</v>
      </c>
      <c r="D100" s="152" t="s">
        <v>12</v>
      </c>
      <c r="E100" s="116" t="s">
        <v>354</v>
      </c>
      <c r="F100" s="586">
        <v>800</v>
      </c>
      <c r="G100" s="516">
        <v>994101</v>
      </c>
      <c r="H100" s="516">
        <v>994101</v>
      </c>
      <c r="I100" s="411">
        <f>G100-H100</f>
        <v>0</v>
      </c>
      <c r="J100" s="411">
        <f>$F100*I100</f>
        <v>0</v>
      </c>
      <c r="K100" s="411">
        <f>J100/1000000</f>
        <v>0</v>
      </c>
      <c r="L100" s="517">
        <v>344</v>
      </c>
      <c r="M100" s="516">
        <v>344</v>
      </c>
      <c r="N100" s="411">
        <f>L100-M100</f>
        <v>0</v>
      </c>
      <c r="O100" s="411">
        <f>$F100*N100</f>
        <v>0</v>
      </c>
      <c r="P100" s="411">
        <f>O100/1000000</f>
        <v>0</v>
      </c>
      <c r="Q100" s="181"/>
    </row>
    <row r="101" spans="1:17" ht="16.5">
      <c r="A101" s="758">
        <v>67</v>
      </c>
      <c r="B101" s="460" t="s">
        <v>410</v>
      </c>
      <c r="C101" s="435">
        <v>5100232</v>
      </c>
      <c r="D101" s="152" t="s">
        <v>12</v>
      </c>
      <c r="E101" s="116" t="s">
        <v>354</v>
      </c>
      <c r="F101" s="435">
        <v>800</v>
      </c>
      <c r="G101" s="444">
        <v>990361</v>
      </c>
      <c r="H101" s="350">
        <v>991539</v>
      </c>
      <c r="I101" s="408">
        <f>G101-H101</f>
        <v>-1178</v>
      </c>
      <c r="J101" s="408">
        <f>$F101*I101</f>
        <v>-942400</v>
      </c>
      <c r="K101" s="408">
        <f>J101/1000000</f>
        <v>-0.9424</v>
      </c>
      <c r="L101" s="444">
        <v>999987</v>
      </c>
      <c r="M101" s="350">
        <v>999987</v>
      </c>
      <c r="N101" s="408">
        <f>L101-M101</f>
        <v>0</v>
      </c>
      <c r="O101" s="408">
        <f>$F101*N101</f>
        <v>0</v>
      </c>
      <c r="P101" s="408">
        <f>O101/1000000</f>
        <v>0</v>
      </c>
      <c r="Q101" s="181"/>
    </row>
    <row r="102" spans="1:17" ht="15.75" customHeight="1" thickBot="1">
      <c r="A102" s="422"/>
      <c r="B102" s="709"/>
      <c r="C102" s="419"/>
      <c r="D102" s="710"/>
      <c r="E102" s="426"/>
      <c r="F102" s="419"/>
      <c r="G102" s="446"/>
      <c r="H102" s="447"/>
      <c r="I102" s="447"/>
      <c r="J102" s="447"/>
      <c r="K102" s="448"/>
      <c r="L102" s="446"/>
      <c r="M102" s="447"/>
      <c r="N102" s="447"/>
      <c r="O102" s="447"/>
      <c r="P102" s="448"/>
      <c r="Q102" s="182"/>
    </row>
    <row r="103" spans="7:16" ht="13.5" thickTop="1">
      <c r="G103" s="18"/>
      <c r="H103" s="18"/>
      <c r="I103" s="18"/>
      <c r="J103" s="18"/>
      <c r="L103" s="18"/>
      <c r="M103" s="18"/>
      <c r="N103" s="18"/>
      <c r="O103" s="18"/>
      <c r="P103" s="18"/>
    </row>
    <row r="104" spans="2:16" ht="12.75">
      <c r="B104" s="17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2:16" ht="18">
      <c r="B105" s="184" t="s">
        <v>248</v>
      </c>
      <c r="G105" s="18"/>
      <c r="H105" s="18"/>
      <c r="I105" s="18"/>
      <c r="J105" s="18"/>
      <c r="K105" s="607">
        <f>SUM(K8:K102)</f>
        <v>-5.62920416</v>
      </c>
      <c r="L105" s="18"/>
      <c r="M105" s="18"/>
      <c r="N105" s="18"/>
      <c r="O105" s="18"/>
      <c r="P105" s="183">
        <f>SUM(P8:P102)</f>
        <v>0.3283454</v>
      </c>
    </row>
    <row r="106" spans="2:16" ht="12.75">
      <c r="B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ht="12.75">
      <c r="B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ht="12.75">
      <c r="B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2.75">
      <c r="B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2:16" ht="12.75">
      <c r="B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 ht="15.75">
      <c r="A111" s="16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7" ht="24" thickBot="1">
      <c r="A112" s="223" t="s">
        <v>247</v>
      </c>
      <c r="G112" s="19"/>
      <c r="H112" s="19"/>
      <c r="I112" s="98" t="s">
        <v>406</v>
      </c>
      <c r="J112" s="19"/>
      <c r="K112" s="19"/>
      <c r="L112" s="19"/>
      <c r="M112" s="19"/>
      <c r="N112" s="98" t="s">
        <v>407</v>
      </c>
      <c r="O112" s="19"/>
      <c r="P112" s="19"/>
      <c r="Q112" s="216" t="str">
        <f>Q1</f>
        <v>JANUARY-2014</v>
      </c>
    </row>
    <row r="113" spans="1:17" ht="39.75" thickBot="1" thickTop="1">
      <c r="A113" s="99" t="s">
        <v>8</v>
      </c>
      <c r="B113" s="38" t="s">
        <v>9</v>
      </c>
      <c r="C113" s="39" t="s">
        <v>1</v>
      </c>
      <c r="D113" s="39" t="s">
        <v>2</v>
      </c>
      <c r="E113" s="39" t="s">
        <v>3</v>
      </c>
      <c r="F113" s="39" t="s">
        <v>10</v>
      </c>
      <c r="G113" s="41" t="str">
        <f>G5</f>
        <v>FINAL READING 01/02/2014</v>
      </c>
      <c r="H113" s="39" t="str">
        <f>H5</f>
        <v>INTIAL READING 01/01/2014</v>
      </c>
      <c r="I113" s="39" t="s">
        <v>4</v>
      </c>
      <c r="J113" s="39" t="s">
        <v>5</v>
      </c>
      <c r="K113" s="40" t="s">
        <v>6</v>
      </c>
      <c r="L113" s="41" t="str">
        <f>G5</f>
        <v>FINAL READING 01/02/2014</v>
      </c>
      <c r="M113" s="39" t="str">
        <f>H5</f>
        <v>INTIAL READING 01/01/2014</v>
      </c>
      <c r="N113" s="39" t="s">
        <v>4</v>
      </c>
      <c r="O113" s="39" t="s">
        <v>5</v>
      </c>
      <c r="P113" s="40" t="s">
        <v>6</v>
      </c>
      <c r="Q113" s="40" t="s">
        <v>317</v>
      </c>
    </row>
    <row r="114" spans="1:16" ht="8.25" customHeight="1" thickBot="1" thickTop="1">
      <c r="A114" s="14"/>
      <c r="B114" s="12"/>
      <c r="C114" s="11"/>
      <c r="D114" s="11"/>
      <c r="E114" s="11"/>
      <c r="F114" s="11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7" ht="15.75" customHeight="1" thickTop="1">
      <c r="A115" s="437"/>
      <c r="B115" s="438" t="s">
        <v>28</v>
      </c>
      <c r="C115" s="416"/>
      <c r="D115" s="402"/>
      <c r="E115" s="402"/>
      <c r="F115" s="402"/>
      <c r="G115" s="103"/>
      <c r="H115" s="26"/>
      <c r="I115" s="26"/>
      <c r="J115" s="26"/>
      <c r="K115" s="27"/>
      <c r="L115" s="103"/>
      <c r="M115" s="26"/>
      <c r="N115" s="26"/>
      <c r="O115" s="26"/>
      <c r="P115" s="27"/>
      <c r="Q115" s="180"/>
    </row>
    <row r="116" spans="1:17" ht="15.75" customHeight="1">
      <c r="A116" s="415">
        <v>1</v>
      </c>
      <c r="B116" s="455" t="s">
        <v>83</v>
      </c>
      <c r="C116" s="435">
        <v>4865092</v>
      </c>
      <c r="D116" s="425" t="s">
        <v>12</v>
      </c>
      <c r="E116" s="425" t="s">
        <v>354</v>
      </c>
      <c r="F116" s="435">
        <v>-100</v>
      </c>
      <c r="G116" s="441">
        <v>14946</v>
      </c>
      <c r="H116" s="442">
        <v>14265</v>
      </c>
      <c r="I116" s="442">
        <f>G116-H116</f>
        <v>681</v>
      </c>
      <c r="J116" s="442">
        <f aca="true" t="shared" si="18" ref="J116:J126">$F116*I116</f>
        <v>-68100</v>
      </c>
      <c r="K116" s="443">
        <f aca="true" t="shared" si="19" ref="K116:K126">J116/1000000</f>
        <v>-0.0681</v>
      </c>
      <c r="L116" s="441">
        <v>14309</v>
      </c>
      <c r="M116" s="442">
        <v>14243</v>
      </c>
      <c r="N116" s="442">
        <f>L116-M116</f>
        <v>66</v>
      </c>
      <c r="O116" s="442">
        <f aca="true" t="shared" si="20" ref="O116:O126">$F116*N116</f>
        <v>-6600</v>
      </c>
      <c r="P116" s="443">
        <f aca="true" t="shared" si="21" ref="P116:P126">O116/1000000</f>
        <v>-0.0066</v>
      </c>
      <c r="Q116" s="181"/>
    </row>
    <row r="117" spans="1:17" ht="16.5">
      <c r="A117" s="415"/>
      <c r="B117" s="456" t="s">
        <v>41</v>
      </c>
      <c r="C117" s="435"/>
      <c r="D117" s="464"/>
      <c r="E117" s="464"/>
      <c r="F117" s="435"/>
      <c r="G117" s="441"/>
      <c r="H117" s="442"/>
      <c r="I117" s="442"/>
      <c r="J117" s="442"/>
      <c r="K117" s="443"/>
      <c r="L117" s="441"/>
      <c r="M117" s="442"/>
      <c r="N117" s="442"/>
      <c r="O117" s="442"/>
      <c r="P117" s="443"/>
      <c r="Q117" s="181"/>
    </row>
    <row r="118" spans="1:17" ht="16.5">
      <c r="A118" s="415">
        <v>2</v>
      </c>
      <c r="B118" s="455" t="s">
        <v>42</v>
      </c>
      <c r="C118" s="435">
        <v>4864955</v>
      </c>
      <c r="D118" s="463" t="s">
        <v>12</v>
      </c>
      <c r="E118" s="425" t="s">
        <v>354</v>
      </c>
      <c r="F118" s="435">
        <v>-1000</v>
      </c>
      <c r="G118" s="441">
        <v>9527</v>
      </c>
      <c r="H118" s="442">
        <v>9095</v>
      </c>
      <c r="I118" s="442">
        <f>G118-H118</f>
        <v>432</v>
      </c>
      <c r="J118" s="442">
        <f t="shared" si="18"/>
        <v>-432000</v>
      </c>
      <c r="K118" s="443">
        <f t="shared" si="19"/>
        <v>-0.432</v>
      </c>
      <c r="L118" s="441">
        <v>7077</v>
      </c>
      <c r="M118" s="442">
        <v>7061</v>
      </c>
      <c r="N118" s="442">
        <f>L118-M118</f>
        <v>16</v>
      </c>
      <c r="O118" s="442">
        <f t="shared" si="20"/>
        <v>-16000</v>
      </c>
      <c r="P118" s="443">
        <f t="shared" si="21"/>
        <v>-0.016</v>
      </c>
      <c r="Q118" s="181"/>
    </row>
    <row r="119" spans="1:17" ht="16.5">
      <c r="A119" s="415"/>
      <c r="B119" s="456" t="s">
        <v>18</v>
      </c>
      <c r="C119" s="435"/>
      <c r="D119" s="463"/>
      <c r="E119" s="425"/>
      <c r="F119" s="435"/>
      <c r="G119" s="441"/>
      <c r="H119" s="442"/>
      <c r="I119" s="442"/>
      <c r="J119" s="442"/>
      <c r="K119" s="443"/>
      <c r="L119" s="441"/>
      <c r="M119" s="442"/>
      <c r="N119" s="442"/>
      <c r="O119" s="442"/>
      <c r="P119" s="443"/>
      <c r="Q119" s="181"/>
    </row>
    <row r="120" spans="1:17" ht="16.5">
      <c r="A120" s="415">
        <v>3</v>
      </c>
      <c r="B120" s="455" t="s">
        <v>19</v>
      </c>
      <c r="C120" s="435">
        <v>4864808</v>
      </c>
      <c r="D120" s="463" t="s">
        <v>12</v>
      </c>
      <c r="E120" s="425" t="s">
        <v>354</v>
      </c>
      <c r="F120" s="435">
        <v>-200</v>
      </c>
      <c r="G120" s="441">
        <v>4128</v>
      </c>
      <c r="H120" s="442">
        <v>4288</v>
      </c>
      <c r="I120" s="445">
        <f>G120-H120</f>
        <v>-160</v>
      </c>
      <c r="J120" s="445">
        <f t="shared" si="18"/>
        <v>32000</v>
      </c>
      <c r="K120" s="452">
        <f t="shared" si="19"/>
        <v>0.032</v>
      </c>
      <c r="L120" s="441">
        <v>11893</v>
      </c>
      <c r="M120" s="442">
        <v>11880</v>
      </c>
      <c r="N120" s="442">
        <f>L120-M120</f>
        <v>13</v>
      </c>
      <c r="O120" s="442">
        <f t="shared" si="20"/>
        <v>-2600</v>
      </c>
      <c r="P120" s="443">
        <f t="shared" si="21"/>
        <v>-0.0026</v>
      </c>
      <c r="Q120" s="573"/>
    </row>
    <row r="121" spans="1:17" ht="16.5">
      <c r="A121" s="415">
        <v>4</v>
      </c>
      <c r="B121" s="455" t="s">
        <v>20</v>
      </c>
      <c r="C121" s="435">
        <v>4864841</v>
      </c>
      <c r="D121" s="463" t="s">
        <v>12</v>
      </c>
      <c r="E121" s="425" t="s">
        <v>354</v>
      </c>
      <c r="F121" s="435">
        <v>-1000</v>
      </c>
      <c r="G121" s="441">
        <v>15191</v>
      </c>
      <c r="H121" s="442">
        <v>14930</v>
      </c>
      <c r="I121" s="442">
        <f>G121-H121</f>
        <v>261</v>
      </c>
      <c r="J121" s="442">
        <f t="shared" si="18"/>
        <v>-261000</v>
      </c>
      <c r="K121" s="443">
        <f t="shared" si="19"/>
        <v>-0.261</v>
      </c>
      <c r="L121" s="441">
        <v>31689</v>
      </c>
      <c r="M121" s="442">
        <v>31680</v>
      </c>
      <c r="N121" s="442">
        <f>L121-M121</f>
        <v>9</v>
      </c>
      <c r="O121" s="442">
        <f t="shared" si="20"/>
        <v>-9000</v>
      </c>
      <c r="P121" s="443">
        <f t="shared" si="21"/>
        <v>-0.009</v>
      </c>
      <c r="Q121" s="181"/>
    </row>
    <row r="122" spans="1:17" ht="16.5">
      <c r="A122" s="415"/>
      <c r="B122" s="455"/>
      <c r="C122" s="435"/>
      <c r="D122" s="463"/>
      <c r="E122" s="425"/>
      <c r="F122" s="435"/>
      <c r="G122" s="453"/>
      <c r="H122" s="283"/>
      <c r="I122" s="442"/>
      <c r="J122" s="442"/>
      <c r="K122" s="443"/>
      <c r="L122" s="453"/>
      <c r="M122" s="445"/>
      <c r="N122" s="442"/>
      <c r="O122" s="442"/>
      <c r="P122" s="443"/>
      <c r="Q122" s="181"/>
    </row>
    <row r="123" spans="1:17" ht="16.5">
      <c r="A123" s="439"/>
      <c r="B123" s="461" t="s">
        <v>49</v>
      </c>
      <c r="C123" s="410"/>
      <c r="D123" s="469"/>
      <c r="E123" s="469"/>
      <c r="F123" s="440"/>
      <c r="G123" s="453"/>
      <c r="H123" s="283"/>
      <c r="I123" s="442"/>
      <c r="J123" s="442"/>
      <c r="K123" s="443"/>
      <c r="L123" s="453"/>
      <c r="M123" s="283"/>
      <c r="N123" s="442"/>
      <c r="O123" s="442"/>
      <c r="P123" s="443"/>
      <c r="Q123" s="181"/>
    </row>
    <row r="124" spans="1:17" s="735" customFormat="1" ht="16.5">
      <c r="A124" s="415">
        <v>5</v>
      </c>
      <c r="B124" s="459" t="s">
        <v>50</v>
      </c>
      <c r="C124" s="435">
        <v>4864898</v>
      </c>
      <c r="D124" s="464" t="s">
        <v>12</v>
      </c>
      <c r="E124" s="425" t="s">
        <v>354</v>
      </c>
      <c r="F124" s="435">
        <v>-100</v>
      </c>
      <c r="G124" s="444">
        <v>11361</v>
      </c>
      <c r="H124" s="445">
        <v>11533</v>
      </c>
      <c r="I124" s="445">
        <f>G124-H124</f>
        <v>-172</v>
      </c>
      <c r="J124" s="445">
        <f t="shared" si="18"/>
        <v>17200</v>
      </c>
      <c r="K124" s="452">
        <f t="shared" si="19"/>
        <v>0.0172</v>
      </c>
      <c r="L124" s="444">
        <v>61482</v>
      </c>
      <c r="M124" s="445">
        <v>61483</v>
      </c>
      <c r="N124" s="445">
        <f>L124-M124</f>
        <v>-1</v>
      </c>
      <c r="O124" s="445">
        <f t="shared" si="20"/>
        <v>100</v>
      </c>
      <c r="P124" s="452">
        <f t="shared" si="21"/>
        <v>0.0001</v>
      </c>
      <c r="Q124" s="749"/>
    </row>
    <row r="125" spans="1:17" ht="16.5">
      <c r="A125" s="415"/>
      <c r="B125" s="457" t="s">
        <v>51</v>
      </c>
      <c r="C125" s="435"/>
      <c r="D125" s="463"/>
      <c r="E125" s="425"/>
      <c r="F125" s="435"/>
      <c r="G125" s="441"/>
      <c r="H125" s="442"/>
      <c r="I125" s="442"/>
      <c r="J125" s="442"/>
      <c r="K125" s="443"/>
      <c r="L125" s="441"/>
      <c r="M125" s="442"/>
      <c r="N125" s="442"/>
      <c r="O125" s="442"/>
      <c r="P125" s="443"/>
      <c r="Q125" s="181"/>
    </row>
    <row r="126" spans="1:17" ht="16.5">
      <c r="A126" s="415">
        <v>6</v>
      </c>
      <c r="B126" s="723" t="s">
        <v>357</v>
      </c>
      <c r="C126" s="435">
        <v>4865174</v>
      </c>
      <c r="D126" s="464" t="s">
        <v>12</v>
      </c>
      <c r="E126" s="425" t="s">
        <v>354</v>
      </c>
      <c r="F126" s="435">
        <v>-1000</v>
      </c>
      <c r="G126" s="444">
        <v>0</v>
      </c>
      <c r="H126" s="445">
        <v>0</v>
      </c>
      <c r="I126" s="445">
        <f>G126-H126</f>
        <v>0</v>
      </c>
      <c r="J126" s="445">
        <f t="shared" si="18"/>
        <v>0</v>
      </c>
      <c r="K126" s="452">
        <f t="shared" si="19"/>
        <v>0</v>
      </c>
      <c r="L126" s="444">
        <v>0</v>
      </c>
      <c r="M126" s="445">
        <v>0</v>
      </c>
      <c r="N126" s="445">
        <f>L126-M126</f>
        <v>0</v>
      </c>
      <c r="O126" s="445">
        <f t="shared" si="20"/>
        <v>0</v>
      </c>
      <c r="P126" s="452">
        <f t="shared" si="21"/>
        <v>0</v>
      </c>
      <c r="Q126" s="574"/>
    </row>
    <row r="127" spans="1:17" ht="16.5">
      <c r="A127" s="415"/>
      <c r="B127" s="456" t="s">
        <v>37</v>
      </c>
      <c r="C127" s="435"/>
      <c r="D127" s="464"/>
      <c r="E127" s="425"/>
      <c r="F127" s="435"/>
      <c r="G127" s="441"/>
      <c r="H127" s="442"/>
      <c r="I127" s="442"/>
      <c r="J127" s="442"/>
      <c r="K127" s="443"/>
      <c r="L127" s="441"/>
      <c r="M127" s="442"/>
      <c r="N127" s="442"/>
      <c r="O127" s="442"/>
      <c r="P127" s="443"/>
      <c r="Q127" s="181"/>
    </row>
    <row r="128" spans="1:17" ht="16.5">
      <c r="A128" s="415">
        <v>7</v>
      </c>
      <c r="B128" s="455" t="s">
        <v>370</v>
      </c>
      <c r="C128" s="435">
        <v>4864961</v>
      </c>
      <c r="D128" s="463" t="s">
        <v>12</v>
      </c>
      <c r="E128" s="425" t="s">
        <v>354</v>
      </c>
      <c r="F128" s="435">
        <v>-1000</v>
      </c>
      <c r="G128" s="441">
        <v>947433</v>
      </c>
      <c r="H128" s="442">
        <v>949018</v>
      </c>
      <c r="I128" s="442">
        <f>G128-H128</f>
        <v>-1585</v>
      </c>
      <c r="J128" s="442">
        <f>$F128*I128</f>
        <v>1585000</v>
      </c>
      <c r="K128" s="443">
        <f>J128/1000000</f>
        <v>1.585</v>
      </c>
      <c r="L128" s="441">
        <v>992454</v>
      </c>
      <c r="M128" s="442">
        <v>992454</v>
      </c>
      <c r="N128" s="442">
        <f>L128-M128</f>
        <v>0</v>
      </c>
      <c r="O128" s="442">
        <f>$F128*N128</f>
        <v>0</v>
      </c>
      <c r="P128" s="443">
        <f>O128/1000000</f>
        <v>0</v>
      </c>
      <c r="Q128" s="181"/>
    </row>
    <row r="129" spans="1:17" ht="16.5">
      <c r="A129" s="415"/>
      <c r="B129" s="457" t="s">
        <v>393</v>
      </c>
      <c r="C129" s="435"/>
      <c r="D129" s="463"/>
      <c r="E129" s="425"/>
      <c r="F129" s="435"/>
      <c r="G129" s="441"/>
      <c r="H129" s="442"/>
      <c r="I129" s="442"/>
      <c r="J129" s="442"/>
      <c r="K129" s="443"/>
      <c r="L129" s="441"/>
      <c r="M129" s="442"/>
      <c r="N129" s="442"/>
      <c r="O129" s="442"/>
      <c r="P129" s="443"/>
      <c r="Q129" s="181"/>
    </row>
    <row r="130" spans="1:17" ht="18">
      <c r="A130" s="415">
        <v>8</v>
      </c>
      <c r="B130" s="707" t="s">
        <v>398</v>
      </c>
      <c r="C130" s="392">
        <v>5128407</v>
      </c>
      <c r="D130" s="152" t="s">
        <v>12</v>
      </c>
      <c r="E130" s="116" t="s">
        <v>354</v>
      </c>
      <c r="F130" s="586">
        <v>2000</v>
      </c>
      <c r="G130" s="517">
        <v>999423</v>
      </c>
      <c r="H130" s="516">
        <v>999423</v>
      </c>
      <c r="I130" s="411">
        <f>G130-H130</f>
        <v>0</v>
      </c>
      <c r="J130" s="411">
        <f>$F130*I130</f>
        <v>0</v>
      </c>
      <c r="K130" s="411">
        <f>J130/1000000</f>
        <v>0</v>
      </c>
      <c r="L130" s="517">
        <v>999980</v>
      </c>
      <c r="M130" s="516">
        <v>999980</v>
      </c>
      <c r="N130" s="411">
        <f>L130-M130</f>
        <v>0</v>
      </c>
      <c r="O130" s="411">
        <f>$F130*N130</f>
        <v>0</v>
      </c>
      <c r="P130" s="411">
        <f>O130/1000000</f>
        <v>0</v>
      </c>
      <c r="Q130" s="581"/>
    </row>
    <row r="131" spans="1:17" ht="13.5" thickBot="1">
      <c r="A131" s="52"/>
      <c r="B131" s="167"/>
      <c r="C131" s="54"/>
      <c r="D131" s="110"/>
      <c r="E131" s="168"/>
      <c r="F131" s="110"/>
      <c r="G131" s="126"/>
      <c r="H131" s="127"/>
      <c r="I131" s="127"/>
      <c r="J131" s="127"/>
      <c r="K131" s="132"/>
      <c r="L131" s="126"/>
      <c r="M131" s="127"/>
      <c r="N131" s="127"/>
      <c r="O131" s="127"/>
      <c r="P131" s="132"/>
      <c r="Q131" s="182"/>
    </row>
    <row r="132" ht="13.5" thickTop="1"/>
    <row r="133" spans="2:16" ht="18">
      <c r="B133" s="186" t="s">
        <v>318</v>
      </c>
      <c r="K133" s="185">
        <f>SUM(K116:K131)</f>
        <v>0.8731</v>
      </c>
      <c r="P133" s="185">
        <f>SUM(P116:P131)</f>
        <v>-0.0341</v>
      </c>
    </row>
    <row r="134" spans="11:16" ht="15.75">
      <c r="K134" s="107"/>
      <c r="P134" s="107"/>
    </row>
    <row r="135" spans="11:16" ht="15.75">
      <c r="K135" s="107"/>
      <c r="P135" s="107"/>
    </row>
    <row r="136" spans="11:16" ht="15.75">
      <c r="K136" s="107"/>
      <c r="P136" s="107"/>
    </row>
    <row r="137" spans="11:16" ht="15.75">
      <c r="K137" s="107"/>
      <c r="P137" s="107"/>
    </row>
    <row r="138" spans="11:16" ht="15.75">
      <c r="K138" s="107"/>
      <c r="P138" s="107"/>
    </row>
    <row r="139" ht="13.5" thickBot="1"/>
    <row r="140" spans="1:17" ht="31.5" customHeight="1">
      <c r="A140" s="170" t="s">
        <v>250</v>
      </c>
      <c r="B140" s="171"/>
      <c r="C140" s="171"/>
      <c r="D140" s="172"/>
      <c r="E140" s="173"/>
      <c r="F140" s="172"/>
      <c r="G140" s="172"/>
      <c r="H140" s="171"/>
      <c r="I140" s="174"/>
      <c r="J140" s="175"/>
      <c r="K140" s="176"/>
      <c r="L140" s="57"/>
      <c r="M140" s="57"/>
      <c r="N140" s="57"/>
      <c r="O140" s="57"/>
      <c r="P140" s="57"/>
      <c r="Q140" s="58"/>
    </row>
    <row r="141" spans="1:17" ht="28.5" customHeight="1">
      <c r="A141" s="177" t="s">
        <v>313</v>
      </c>
      <c r="B141" s="104"/>
      <c r="C141" s="104"/>
      <c r="D141" s="104"/>
      <c r="E141" s="105"/>
      <c r="F141" s="104"/>
      <c r="G141" s="104"/>
      <c r="H141" s="104"/>
      <c r="I141" s="106"/>
      <c r="J141" s="104"/>
      <c r="K141" s="169">
        <f>K105</f>
        <v>-5.62920416</v>
      </c>
      <c r="L141" s="19"/>
      <c r="M141" s="19"/>
      <c r="N141" s="19"/>
      <c r="O141" s="19"/>
      <c r="P141" s="169">
        <f>P105</f>
        <v>0.3283454</v>
      </c>
      <c r="Q141" s="59"/>
    </row>
    <row r="142" spans="1:17" ht="28.5" customHeight="1">
      <c r="A142" s="177" t="s">
        <v>314</v>
      </c>
      <c r="B142" s="104"/>
      <c r="C142" s="104"/>
      <c r="D142" s="104"/>
      <c r="E142" s="105"/>
      <c r="F142" s="104"/>
      <c r="G142" s="104"/>
      <c r="H142" s="104"/>
      <c r="I142" s="106"/>
      <c r="J142" s="104"/>
      <c r="K142" s="169">
        <f>K133</f>
        <v>0.8731</v>
      </c>
      <c r="L142" s="19"/>
      <c r="M142" s="19"/>
      <c r="N142" s="19"/>
      <c r="O142" s="19"/>
      <c r="P142" s="169">
        <f>P133</f>
        <v>-0.0341</v>
      </c>
      <c r="Q142" s="59"/>
    </row>
    <row r="143" spans="1:17" ht="28.5" customHeight="1">
      <c r="A143" s="177" t="s">
        <v>251</v>
      </c>
      <c r="B143" s="104"/>
      <c r="C143" s="104"/>
      <c r="D143" s="104"/>
      <c r="E143" s="105"/>
      <c r="F143" s="104"/>
      <c r="G143" s="104"/>
      <c r="H143" s="104"/>
      <c r="I143" s="106"/>
      <c r="J143" s="104"/>
      <c r="K143" s="169">
        <f>'ROHTAK ROAD'!K45</f>
        <v>1.6328625</v>
      </c>
      <c r="L143" s="19"/>
      <c r="M143" s="19"/>
      <c r="N143" s="19"/>
      <c r="O143" s="19"/>
      <c r="P143" s="169">
        <f>'ROHTAK ROAD'!P45</f>
        <v>-0.050262499999999995</v>
      </c>
      <c r="Q143" s="59"/>
    </row>
    <row r="144" spans="1:17" ht="27.75" customHeight="1" thickBot="1">
      <c r="A144" s="179" t="s">
        <v>252</v>
      </c>
      <c r="B144" s="178"/>
      <c r="C144" s="178"/>
      <c r="D144" s="178"/>
      <c r="E144" s="178"/>
      <c r="F144" s="178"/>
      <c r="G144" s="178"/>
      <c r="H144" s="178"/>
      <c r="I144" s="178"/>
      <c r="J144" s="178"/>
      <c r="K144" s="613">
        <f>SUM(K141:K143)</f>
        <v>-3.1232416599999997</v>
      </c>
      <c r="L144" s="60"/>
      <c r="M144" s="60"/>
      <c r="N144" s="60"/>
      <c r="O144" s="60"/>
      <c r="P144" s="613">
        <f>SUM(P141:P143)</f>
        <v>0.2439829</v>
      </c>
      <c r="Q144" s="187"/>
    </row>
    <row r="148" ht="13.5" thickBot="1">
      <c r="A148" s="284"/>
    </row>
    <row r="149" spans="1:17" ht="12.75">
      <c r="A149" s="269"/>
      <c r="B149" s="270"/>
      <c r="C149" s="270"/>
      <c r="D149" s="270"/>
      <c r="E149" s="270"/>
      <c r="F149" s="270"/>
      <c r="G149" s="270"/>
      <c r="H149" s="57"/>
      <c r="I149" s="57"/>
      <c r="J149" s="57"/>
      <c r="K149" s="57"/>
      <c r="L149" s="57"/>
      <c r="M149" s="57"/>
      <c r="N149" s="57"/>
      <c r="O149" s="57"/>
      <c r="P149" s="57"/>
      <c r="Q149" s="58"/>
    </row>
    <row r="150" spans="1:17" ht="23.25">
      <c r="A150" s="277" t="s">
        <v>335</v>
      </c>
      <c r="B150" s="261"/>
      <c r="C150" s="261"/>
      <c r="D150" s="261"/>
      <c r="E150" s="261"/>
      <c r="F150" s="261"/>
      <c r="G150" s="261"/>
      <c r="H150" s="19"/>
      <c r="I150" s="19"/>
      <c r="J150" s="19"/>
      <c r="K150" s="19"/>
      <c r="L150" s="19"/>
      <c r="M150" s="19"/>
      <c r="N150" s="19"/>
      <c r="O150" s="19"/>
      <c r="P150" s="19"/>
      <c r="Q150" s="59"/>
    </row>
    <row r="151" spans="1:17" ht="12.75">
      <c r="A151" s="271"/>
      <c r="B151" s="261"/>
      <c r="C151" s="261"/>
      <c r="D151" s="261"/>
      <c r="E151" s="261"/>
      <c r="F151" s="261"/>
      <c r="G151" s="261"/>
      <c r="H151" s="19"/>
      <c r="I151" s="19"/>
      <c r="J151" s="19"/>
      <c r="K151" s="19"/>
      <c r="L151" s="19"/>
      <c r="M151" s="19"/>
      <c r="N151" s="19"/>
      <c r="O151" s="19"/>
      <c r="P151" s="19"/>
      <c r="Q151" s="59"/>
    </row>
    <row r="152" spans="1:17" ht="15.75">
      <c r="A152" s="272"/>
      <c r="B152" s="273"/>
      <c r="C152" s="273"/>
      <c r="D152" s="273"/>
      <c r="E152" s="273"/>
      <c r="F152" s="273"/>
      <c r="G152" s="273"/>
      <c r="H152" s="19"/>
      <c r="I152" s="19"/>
      <c r="J152" s="19"/>
      <c r="K152" s="315" t="s">
        <v>347</v>
      </c>
      <c r="L152" s="19"/>
      <c r="M152" s="19"/>
      <c r="N152" s="19"/>
      <c r="O152" s="19"/>
      <c r="P152" s="315" t="s">
        <v>348</v>
      </c>
      <c r="Q152" s="59"/>
    </row>
    <row r="153" spans="1:17" ht="12.75">
      <c r="A153" s="274"/>
      <c r="B153" s="160"/>
      <c r="C153" s="160"/>
      <c r="D153" s="160"/>
      <c r="E153" s="160"/>
      <c r="F153" s="160"/>
      <c r="G153" s="160"/>
      <c r="H153" s="19"/>
      <c r="I153" s="19"/>
      <c r="J153" s="19"/>
      <c r="K153" s="19"/>
      <c r="L153" s="19"/>
      <c r="M153" s="19"/>
      <c r="N153" s="19"/>
      <c r="O153" s="19"/>
      <c r="P153" s="19"/>
      <c r="Q153" s="59"/>
    </row>
    <row r="154" spans="1:17" ht="12.75">
      <c r="A154" s="274"/>
      <c r="B154" s="160"/>
      <c r="C154" s="160"/>
      <c r="D154" s="160"/>
      <c r="E154" s="160"/>
      <c r="F154" s="160"/>
      <c r="G154" s="160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24.75" customHeight="1">
      <c r="A155" s="278" t="s">
        <v>338</v>
      </c>
      <c r="B155" s="262"/>
      <c r="C155" s="262"/>
      <c r="D155" s="263"/>
      <c r="E155" s="263"/>
      <c r="F155" s="264"/>
      <c r="G155" s="263"/>
      <c r="H155" s="19"/>
      <c r="I155" s="19"/>
      <c r="J155" s="19"/>
      <c r="K155" s="282">
        <f>K144</f>
        <v>-3.1232416599999997</v>
      </c>
      <c r="L155" s="263" t="s">
        <v>336</v>
      </c>
      <c r="M155" s="19"/>
      <c r="N155" s="19"/>
      <c r="O155" s="19"/>
      <c r="P155" s="282">
        <f>P144</f>
        <v>0.2439829</v>
      </c>
      <c r="Q155" s="285" t="s">
        <v>336</v>
      </c>
    </row>
    <row r="156" spans="1:17" ht="15">
      <c r="A156" s="279"/>
      <c r="B156" s="265"/>
      <c r="C156" s="265"/>
      <c r="D156" s="261"/>
      <c r="E156" s="261"/>
      <c r="F156" s="266"/>
      <c r="G156" s="261"/>
      <c r="H156" s="19"/>
      <c r="I156" s="19"/>
      <c r="J156" s="19"/>
      <c r="K156" s="283"/>
      <c r="L156" s="261"/>
      <c r="M156" s="19"/>
      <c r="N156" s="19"/>
      <c r="O156" s="19"/>
      <c r="P156" s="283"/>
      <c r="Q156" s="286"/>
    </row>
    <row r="157" spans="1:17" ht="22.5" customHeight="1">
      <c r="A157" s="280" t="s">
        <v>337</v>
      </c>
      <c r="B157" s="267"/>
      <c r="C157" s="51"/>
      <c r="D157" s="261"/>
      <c r="E157" s="261"/>
      <c r="F157" s="268"/>
      <c r="G157" s="263"/>
      <c r="H157" s="19"/>
      <c r="I157" s="19"/>
      <c r="J157" s="19"/>
      <c r="K157" s="282">
        <f>'STEPPED UP GENCO'!K43</f>
        <v>0.7950667392000001</v>
      </c>
      <c r="L157" s="263" t="s">
        <v>336</v>
      </c>
      <c r="M157" s="19"/>
      <c r="N157" s="19"/>
      <c r="O157" s="19"/>
      <c r="P157" s="282">
        <f>'STEPPED UP GENCO'!P43</f>
        <v>-2.2891061583999996</v>
      </c>
      <c r="Q157" s="285" t="s">
        <v>336</v>
      </c>
    </row>
    <row r="158" spans="1:17" ht="12.75">
      <c r="A158" s="275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12.75">
      <c r="A159" s="275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59"/>
    </row>
    <row r="160" spans="1:17" ht="12.75">
      <c r="A160" s="275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59"/>
    </row>
    <row r="161" spans="1:17" ht="21" thickBot="1">
      <c r="A161" s="276"/>
      <c r="B161" s="60"/>
      <c r="C161" s="60"/>
      <c r="D161" s="60"/>
      <c r="E161" s="60"/>
      <c r="F161" s="60"/>
      <c r="G161" s="60"/>
      <c r="H161" s="750"/>
      <c r="I161" s="750"/>
      <c r="J161" s="751" t="s">
        <v>339</v>
      </c>
      <c r="K161" s="752">
        <f>SUM(K155:K160)</f>
        <v>-2.3281749207999995</v>
      </c>
      <c r="L161" s="750" t="s">
        <v>336</v>
      </c>
      <c r="M161" s="753"/>
      <c r="N161" s="60"/>
      <c r="O161" s="60"/>
      <c r="P161" s="752">
        <f>SUM(P155:P160)</f>
        <v>-2.0451232583999994</v>
      </c>
      <c r="Q161" s="754" t="s">
        <v>336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57" max="16" man="1"/>
    <brk id="11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5"/>
  <sheetViews>
    <sheetView view="pageBreakPreview" zoomScale="62" zoomScaleNormal="85" zoomScaleSheetLayoutView="62" zoomScalePageLayoutView="0" workbookViewId="0" topLeftCell="A130">
      <selection activeCell="Q10" sqref="Q10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3.710937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20.57421875" style="0" customWidth="1"/>
  </cols>
  <sheetData>
    <row r="1" ht="26.25">
      <c r="A1" s="1" t="s">
        <v>244</v>
      </c>
    </row>
    <row r="2" spans="1:18" ht="15">
      <c r="A2" s="2" t="s">
        <v>245</v>
      </c>
      <c r="K2" s="56"/>
      <c r="Q2" s="307" t="str">
        <f>NDPL!$Q$1</f>
        <v>JANUARY-2014</v>
      </c>
      <c r="R2" s="307"/>
    </row>
    <row r="3" ht="23.25">
      <c r="A3" s="3" t="s">
        <v>87</v>
      </c>
    </row>
    <row r="4" spans="1:16" ht="18.75" thickBot="1">
      <c r="A4" s="108" t="s">
        <v>253</v>
      </c>
      <c r="G4" s="19"/>
      <c r="H4" s="19"/>
      <c r="I4" s="56" t="s">
        <v>7</v>
      </c>
      <c r="J4" s="19"/>
      <c r="K4" s="19"/>
      <c r="L4" s="19"/>
      <c r="M4" s="19"/>
      <c r="N4" s="56" t="s">
        <v>407</v>
      </c>
      <c r="O4" s="19"/>
      <c r="P4" s="19"/>
    </row>
    <row r="5" spans="1:17" ht="55.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01/02/2014</v>
      </c>
      <c r="H5" s="39" t="str">
        <f>NDPL!H5</f>
        <v>INTIAL READING 01/01/2014</v>
      </c>
      <c r="I5" s="39" t="s">
        <v>4</v>
      </c>
      <c r="J5" s="39" t="s">
        <v>5</v>
      </c>
      <c r="K5" s="39" t="s">
        <v>6</v>
      </c>
      <c r="L5" s="41" t="str">
        <f>NDPL!G5</f>
        <v>FINAL READING 01/02/2014</v>
      </c>
      <c r="M5" s="39" t="str">
        <f>NDPL!H5</f>
        <v>INTIAL READING 01/01/2014</v>
      </c>
      <c r="N5" s="39" t="s">
        <v>4</v>
      </c>
      <c r="O5" s="39" t="s">
        <v>5</v>
      </c>
      <c r="P5" s="39" t="s">
        <v>6</v>
      </c>
      <c r="Q5" s="214" t="s">
        <v>317</v>
      </c>
    </row>
    <row r="6" spans="1:16" ht="14.25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79"/>
      <c r="B7" s="480" t="s">
        <v>144</v>
      </c>
      <c r="C7" s="466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80"/>
    </row>
    <row r="8" spans="1:17" ht="15.75" customHeight="1">
      <c r="A8" s="481">
        <v>1</v>
      </c>
      <c r="B8" s="482" t="s">
        <v>88</v>
      </c>
      <c r="C8" s="487">
        <v>4865098</v>
      </c>
      <c r="D8" s="46" t="s">
        <v>12</v>
      </c>
      <c r="E8" s="47" t="s">
        <v>354</v>
      </c>
      <c r="F8" s="496">
        <v>100</v>
      </c>
      <c r="G8" s="441">
        <v>999998</v>
      </c>
      <c r="H8" s="442">
        <v>999998</v>
      </c>
      <c r="I8" s="516">
        <f>G8-H8</f>
        <v>0</v>
      </c>
      <c r="J8" s="516">
        <f>$F8*I8</f>
        <v>0</v>
      </c>
      <c r="K8" s="516">
        <f aca="true" t="shared" si="0" ref="K8:K49">J8/1000000</f>
        <v>0</v>
      </c>
      <c r="L8" s="441">
        <v>37956</v>
      </c>
      <c r="M8" s="442">
        <v>37956</v>
      </c>
      <c r="N8" s="516">
        <f>L8-M8</f>
        <v>0</v>
      </c>
      <c r="O8" s="516">
        <f>$F8*N8</f>
        <v>0</v>
      </c>
      <c r="P8" s="516">
        <f aca="true" t="shared" si="1" ref="P8:P49">O8/1000000</f>
        <v>0</v>
      </c>
      <c r="Q8" s="181"/>
    </row>
    <row r="9" spans="1:17" ht="15.75" customHeight="1">
      <c r="A9" s="481">
        <v>2</v>
      </c>
      <c r="B9" s="482" t="s">
        <v>89</v>
      </c>
      <c r="C9" s="487">
        <v>4865161</v>
      </c>
      <c r="D9" s="46" t="s">
        <v>12</v>
      </c>
      <c r="E9" s="47" t="s">
        <v>354</v>
      </c>
      <c r="F9" s="496">
        <v>100</v>
      </c>
      <c r="G9" s="441">
        <v>992888</v>
      </c>
      <c r="H9" s="442">
        <v>989960</v>
      </c>
      <c r="I9" s="516">
        <f>G9-H9</f>
        <v>2928</v>
      </c>
      <c r="J9" s="516">
        <f aca="true" t="shared" si="2" ref="J9:J49">$F9*I9</f>
        <v>292800</v>
      </c>
      <c r="K9" s="516">
        <f t="shared" si="0"/>
        <v>0.2928</v>
      </c>
      <c r="L9" s="441">
        <v>70840</v>
      </c>
      <c r="M9" s="442">
        <v>69352</v>
      </c>
      <c r="N9" s="516">
        <f>L9-M9</f>
        <v>1488</v>
      </c>
      <c r="O9" s="516">
        <f aca="true" t="shared" si="3" ref="O9:O49">$F9*N9</f>
        <v>148800</v>
      </c>
      <c r="P9" s="516">
        <f t="shared" si="1"/>
        <v>0.1488</v>
      </c>
      <c r="Q9" s="181"/>
    </row>
    <row r="10" spans="1:17" ht="15.75" customHeight="1">
      <c r="A10" s="481">
        <v>3</v>
      </c>
      <c r="B10" s="482" t="s">
        <v>90</v>
      </c>
      <c r="C10" s="487">
        <v>4865099</v>
      </c>
      <c r="D10" s="46" t="s">
        <v>12</v>
      </c>
      <c r="E10" s="47" t="s">
        <v>354</v>
      </c>
      <c r="F10" s="496">
        <v>100</v>
      </c>
      <c r="G10" s="441"/>
      <c r="H10" s="442"/>
      <c r="I10" s="516"/>
      <c r="J10" s="516"/>
      <c r="K10" s="516">
        <v>-0.0056</v>
      </c>
      <c r="L10" s="517"/>
      <c r="M10" s="516"/>
      <c r="N10" s="516"/>
      <c r="O10" s="516"/>
      <c r="P10" s="516">
        <v>-0.0017</v>
      </c>
      <c r="Q10" s="556" t="s">
        <v>424</v>
      </c>
    </row>
    <row r="11" spans="1:17" ht="15.75" customHeight="1">
      <c r="A11" s="481">
        <v>4</v>
      </c>
      <c r="B11" s="482" t="s">
        <v>91</v>
      </c>
      <c r="C11" s="487">
        <v>4865162</v>
      </c>
      <c r="D11" s="46" t="s">
        <v>12</v>
      </c>
      <c r="E11" s="47" t="s">
        <v>354</v>
      </c>
      <c r="F11" s="496">
        <v>100</v>
      </c>
      <c r="G11" s="441">
        <v>19966</v>
      </c>
      <c r="H11" s="442">
        <v>19295</v>
      </c>
      <c r="I11" s="516">
        <f>G11-H11</f>
        <v>671</v>
      </c>
      <c r="J11" s="516">
        <f t="shared" si="2"/>
        <v>67100</v>
      </c>
      <c r="K11" s="516">
        <f t="shared" si="0"/>
        <v>0.0671</v>
      </c>
      <c r="L11" s="441">
        <v>24055</v>
      </c>
      <c r="M11" s="442">
        <v>23881</v>
      </c>
      <c r="N11" s="516">
        <f>L11-M11</f>
        <v>174</v>
      </c>
      <c r="O11" s="516">
        <f t="shared" si="3"/>
        <v>17400</v>
      </c>
      <c r="P11" s="516">
        <f t="shared" si="1"/>
        <v>0.0174</v>
      </c>
      <c r="Q11" s="181"/>
    </row>
    <row r="12" spans="1:17" ht="15">
      <c r="A12" s="481">
        <v>5</v>
      </c>
      <c r="B12" s="482" t="s">
        <v>92</v>
      </c>
      <c r="C12" s="487">
        <v>4865103</v>
      </c>
      <c r="D12" s="46" t="s">
        <v>12</v>
      </c>
      <c r="E12" s="47" t="s">
        <v>354</v>
      </c>
      <c r="F12" s="496">
        <v>100</v>
      </c>
      <c r="G12" s="444">
        <v>2995</v>
      </c>
      <c r="H12" s="445">
        <v>4039</v>
      </c>
      <c r="I12" s="350">
        <f>G12-H12</f>
        <v>-1044</v>
      </c>
      <c r="J12" s="350">
        <f t="shared" si="2"/>
        <v>-104400</v>
      </c>
      <c r="K12" s="350">
        <f t="shared" si="0"/>
        <v>-0.1044</v>
      </c>
      <c r="L12" s="444">
        <v>4575</v>
      </c>
      <c r="M12" s="445">
        <v>4591</v>
      </c>
      <c r="N12" s="350">
        <f>L12-M12</f>
        <v>-16</v>
      </c>
      <c r="O12" s="350">
        <f t="shared" si="3"/>
        <v>-1600</v>
      </c>
      <c r="P12" s="350">
        <f t="shared" si="1"/>
        <v>-0.0016</v>
      </c>
      <c r="Q12" s="720"/>
    </row>
    <row r="13" spans="1:17" ht="15.75" customHeight="1">
      <c r="A13" s="481">
        <v>6</v>
      </c>
      <c r="B13" s="482" t="s">
        <v>93</v>
      </c>
      <c r="C13" s="487">
        <v>4865101</v>
      </c>
      <c r="D13" s="46" t="s">
        <v>12</v>
      </c>
      <c r="E13" s="47" t="s">
        <v>354</v>
      </c>
      <c r="F13" s="496">
        <v>100</v>
      </c>
      <c r="G13" s="441"/>
      <c r="H13" s="442"/>
      <c r="I13" s="516"/>
      <c r="J13" s="516"/>
      <c r="K13" s="516">
        <v>0.0005</v>
      </c>
      <c r="L13" s="517"/>
      <c r="M13" s="516"/>
      <c r="N13" s="516"/>
      <c r="O13" s="516"/>
      <c r="P13" s="516">
        <v>0.2978</v>
      </c>
      <c r="Q13" s="556" t="s">
        <v>424</v>
      </c>
    </row>
    <row r="14" spans="1:17" ht="15.75" customHeight="1">
      <c r="A14" s="481">
        <v>7</v>
      </c>
      <c r="B14" s="482" t="s">
        <v>94</v>
      </c>
      <c r="C14" s="487">
        <v>4865102</v>
      </c>
      <c r="D14" s="46" t="s">
        <v>12</v>
      </c>
      <c r="E14" s="47" t="s">
        <v>354</v>
      </c>
      <c r="F14" s="496">
        <v>100</v>
      </c>
      <c r="G14" s="441"/>
      <c r="H14" s="442"/>
      <c r="I14" s="516"/>
      <c r="J14" s="516"/>
      <c r="K14" s="516">
        <v>-0.0058</v>
      </c>
      <c r="L14" s="517"/>
      <c r="M14" s="516"/>
      <c r="N14" s="516"/>
      <c r="O14" s="516"/>
      <c r="P14" s="516">
        <v>-0.07</v>
      </c>
      <c r="Q14" s="556" t="s">
        <v>424</v>
      </c>
    </row>
    <row r="15" spans="1:17" ht="15.75" customHeight="1">
      <c r="A15" s="481"/>
      <c r="B15" s="484" t="s">
        <v>11</v>
      </c>
      <c r="C15" s="487"/>
      <c r="D15" s="46"/>
      <c r="E15" s="46"/>
      <c r="F15" s="496"/>
      <c r="G15" s="441"/>
      <c r="H15" s="442"/>
      <c r="I15" s="516"/>
      <c r="J15" s="516"/>
      <c r="K15" s="516"/>
      <c r="L15" s="517"/>
      <c r="M15" s="516"/>
      <c r="N15" s="516"/>
      <c r="O15" s="516"/>
      <c r="P15" s="516"/>
      <c r="Q15" s="181"/>
    </row>
    <row r="16" spans="1:17" ht="15.75" customHeight="1">
      <c r="A16" s="481">
        <v>8</v>
      </c>
      <c r="B16" s="482" t="s">
        <v>377</v>
      </c>
      <c r="C16" s="487">
        <v>4864884</v>
      </c>
      <c r="D16" s="46" t="s">
        <v>12</v>
      </c>
      <c r="E16" s="47" t="s">
        <v>354</v>
      </c>
      <c r="F16" s="496">
        <v>1000</v>
      </c>
      <c r="G16" s="441">
        <v>995214</v>
      </c>
      <c r="H16" s="442">
        <v>995884</v>
      </c>
      <c r="I16" s="516">
        <f>G16-H16</f>
        <v>-670</v>
      </c>
      <c r="J16" s="516">
        <f t="shared" si="2"/>
        <v>-670000</v>
      </c>
      <c r="K16" s="516">
        <f t="shared" si="0"/>
        <v>-0.67</v>
      </c>
      <c r="L16" s="441">
        <v>835</v>
      </c>
      <c r="M16" s="442">
        <v>835</v>
      </c>
      <c r="N16" s="516">
        <f>L16-M16</f>
        <v>0</v>
      </c>
      <c r="O16" s="516">
        <f t="shared" si="3"/>
        <v>0</v>
      </c>
      <c r="P16" s="516">
        <f t="shared" si="1"/>
        <v>0</v>
      </c>
      <c r="Q16" s="574"/>
    </row>
    <row r="17" spans="1:17" ht="15.75" customHeight="1">
      <c r="A17" s="481">
        <v>9</v>
      </c>
      <c r="B17" s="482" t="s">
        <v>95</v>
      </c>
      <c r="C17" s="487">
        <v>4864831</v>
      </c>
      <c r="D17" s="46" t="s">
        <v>12</v>
      </c>
      <c r="E17" s="47" t="s">
        <v>354</v>
      </c>
      <c r="F17" s="496">
        <v>1000</v>
      </c>
      <c r="G17" s="441">
        <v>999227</v>
      </c>
      <c r="H17" s="442">
        <v>999474</v>
      </c>
      <c r="I17" s="516">
        <f aca="true" t="shared" si="4" ref="I17:I49">G17-H17</f>
        <v>-247</v>
      </c>
      <c r="J17" s="516">
        <f t="shared" si="2"/>
        <v>-247000</v>
      </c>
      <c r="K17" s="516">
        <f t="shared" si="0"/>
        <v>-0.247</v>
      </c>
      <c r="L17" s="441">
        <v>1942</v>
      </c>
      <c r="M17" s="442">
        <v>1942</v>
      </c>
      <c r="N17" s="516">
        <f aca="true" t="shared" si="5" ref="N17:N49">L17-M17</f>
        <v>0</v>
      </c>
      <c r="O17" s="516">
        <f t="shared" si="3"/>
        <v>0</v>
      </c>
      <c r="P17" s="516">
        <f t="shared" si="1"/>
        <v>0</v>
      </c>
      <c r="Q17" s="181"/>
    </row>
    <row r="18" spans="1:17" ht="15.75" customHeight="1">
      <c r="A18" s="481">
        <v>10</v>
      </c>
      <c r="B18" s="482" t="s">
        <v>126</v>
      </c>
      <c r="C18" s="487">
        <v>4864832</v>
      </c>
      <c r="D18" s="46" t="s">
        <v>12</v>
      </c>
      <c r="E18" s="47" t="s">
        <v>354</v>
      </c>
      <c r="F18" s="496">
        <v>1000</v>
      </c>
      <c r="G18" s="441">
        <v>854</v>
      </c>
      <c r="H18" s="442">
        <v>1154</v>
      </c>
      <c r="I18" s="516">
        <f t="shared" si="4"/>
        <v>-300</v>
      </c>
      <c r="J18" s="516">
        <f t="shared" si="2"/>
        <v>-300000</v>
      </c>
      <c r="K18" s="516">
        <f t="shared" si="0"/>
        <v>-0.3</v>
      </c>
      <c r="L18" s="441">
        <v>1326</v>
      </c>
      <c r="M18" s="442">
        <v>1326</v>
      </c>
      <c r="N18" s="516">
        <f t="shared" si="5"/>
        <v>0</v>
      </c>
      <c r="O18" s="516">
        <f t="shared" si="3"/>
        <v>0</v>
      </c>
      <c r="P18" s="516">
        <f t="shared" si="1"/>
        <v>0</v>
      </c>
      <c r="Q18" s="181"/>
    </row>
    <row r="19" spans="1:17" ht="15.75" customHeight="1">
      <c r="A19" s="481">
        <v>11</v>
      </c>
      <c r="B19" s="482" t="s">
        <v>96</v>
      </c>
      <c r="C19" s="487">
        <v>4864833</v>
      </c>
      <c r="D19" s="46" t="s">
        <v>12</v>
      </c>
      <c r="E19" s="47" t="s">
        <v>354</v>
      </c>
      <c r="F19" s="496">
        <v>1000</v>
      </c>
      <c r="G19" s="441">
        <v>999389</v>
      </c>
      <c r="H19" s="442">
        <v>999600</v>
      </c>
      <c r="I19" s="516">
        <f t="shared" si="4"/>
        <v>-211</v>
      </c>
      <c r="J19" s="516">
        <f t="shared" si="2"/>
        <v>-211000</v>
      </c>
      <c r="K19" s="516">
        <f t="shared" si="0"/>
        <v>-0.211</v>
      </c>
      <c r="L19" s="441">
        <v>2737</v>
      </c>
      <c r="M19" s="442">
        <v>2737</v>
      </c>
      <c r="N19" s="516">
        <f t="shared" si="5"/>
        <v>0</v>
      </c>
      <c r="O19" s="516">
        <f t="shared" si="3"/>
        <v>0</v>
      </c>
      <c r="P19" s="516">
        <f t="shared" si="1"/>
        <v>0</v>
      </c>
      <c r="Q19" s="181"/>
    </row>
    <row r="20" spans="1:17" ht="15.75" customHeight="1">
      <c r="A20" s="481">
        <v>12</v>
      </c>
      <c r="B20" s="482" t="s">
        <v>97</v>
      </c>
      <c r="C20" s="487">
        <v>4864834</v>
      </c>
      <c r="D20" s="46" t="s">
        <v>12</v>
      </c>
      <c r="E20" s="47" t="s">
        <v>354</v>
      </c>
      <c r="F20" s="496">
        <v>1000</v>
      </c>
      <c r="G20" s="441">
        <v>999205</v>
      </c>
      <c r="H20" s="442">
        <v>999180</v>
      </c>
      <c r="I20" s="516">
        <f t="shared" si="4"/>
        <v>25</v>
      </c>
      <c r="J20" s="516">
        <f t="shared" si="2"/>
        <v>25000</v>
      </c>
      <c r="K20" s="516">
        <f t="shared" si="0"/>
        <v>0.025</v>
      </c>
      <c r="L20" s="441">
        <v>4093</v>
      </c>
      <c r="M20" s="442">
        <v>4093</v>
      </c>
      <c r="N20" s="516">
        <f t="shared" si="5"/>
        <v>0</v>
      </c>
      <c r="O20" s="516">
        <f t="shared" si="3"/>
        <v>0</v>
      </c>
      <c r="P20" s="516">
        <f t="shared" si="1"/>
        <v>0</v>
      </c>
      <c r="Q20" s="181"/>
    </row>
    <row r="21" spans="1:17" ht="15.75" customHeight="1">
      <c r="A21" s="481">
        <v>13</v>
      </c>
      <c r="B21" s="425" t="s">
        <v>98</v>
      </c>
      <c r="C21" s="487">
        <v>4864835</v>
      </c>
      <c r="D21" s="50" t="s">
        <v>12</v>
      </c>
      <c r="E21" s="47" t="s">
        <v>354</v>
      </c>
      <c r="F21" s="496">
        <v>1000</v>
      </c>
      <c r="G21" s="441">
        <v>585</v>
      </c>
      <c r="H21" s="442">
        <v>617</v>
      </c>
      <c r="I21" s="516">
        <f t="shared" si="4"/>
        <v>-32</v>
      </c>
      <c r="J21" s="516">
        <f t="shared" si="2"/>
        <v>-32000</v>
      </c>
      <c r="K21" s="516">
        <f t="shared" si="0"/>
        <v>-0.032</v>
      </c>
      <c r="L21" s="441">
        <v>1075</v>
      </c>
      <c r="M21" s="442">
        <v>1074</v>
      </c>
      <c r="N21" s="516">
        <f t="shared" si="5"/>
        <v>1</v>
      </c>
      <c r="O21" s="516">
        <f t="shared" si="3"/>
        <v>1000</v>
      </c>
      <c r="P21" s="516">
        <f t="shared" si="1"/>
        <v>0.001</v>
      </c>
      <c r="Q21" s="181"/>
    </row>
    <row r="22" spans="1:17" ht="15.75" customHeight="1">
      <c r="A22" s="481">
        <v>14</v>
      </c>
      <c r="B22" s="482" t="s">
        <v>99</v>
      </c>
      <c r="C22" s="487">
        <v>4864836</v>
      </c>
      <c r="D22" s="46" t="s">
        <v>12</v>
      </c>
      <c r="E22" s="47" t="s">
        <v>354</v>
      </c>
      <c r="F22" s="496">
        <v>1000</v>
      </c>
      <c r="G22" s="441">
        <v>999911</v>
      </c>
      <c r="H22" s="442">
        <v>1000101</v>
      </c>
      <c r="I22" s="516">
        <f t="shared" si="4"/>
        <v>-190</v>
      </c>
      <c r="J22" s="516">
        <f t="shared" si="2"/>
        <v>-190000</v>
      </c>
      <c r="K22" s="516">
        <f t="shared" si="0"/>
        <v>-0.19</v>
      </c>
      <c r="L22" s="441">
        <v>16514</v>
      </c>
      <c r="M22" s="442">
        <v>16515</v>
      </c>
      <c r="N22" s="516">
        <f t="shared" si="5"/>
        <v>-1</v>
      </c>
      <c r="O22" s="516">
        <f t="shared" si="3"/>
        <v>-1000</v>
      </c>
      <c r="P22" s="516">
        <f t="shared" si="1"/>
        <v>-0.001</v>
      </c>
      <c r="Q22" s="181"/>
    </row>
    <row r="23" spans="1:17" ht="15.75" customHeight="1">
      <c r="A23" s="481">
        <v>15</v>
      </c>
      <c r="B23" s="482" t="s">
        <v>100</v>
      </c>
      <c r="C23" s="487">
        <v>4864837</v>
      </c>
      <c r="D23" s="46" t="s">
        <v>12</v>
      </c>
      <c r="E23" s="47" t="s">
        <v>354</v>
      </c>
      <c r="F23" s="496">
        <v>1000</v>
      </c>
      <c r="G23" s="441">
        <v>1127</v>
      </c>
      <c r="H23" s="442">
        <v>927</v>
      </c>
      <c r="I23" s="516">
        <f t="shared" si="4"/>
        <v>200</v>
      </c>
      <c r="J23" s="516">
        <f t="shared" si="2"/>
        <v>200000</v>
      </c>
      <c r="K23" s="516">
        <f t="shared" si="0"/>
        <v>0.2</v>
      </c>
      <c r="L23" s="441">
        <v>37106</v>
      </c>
      <c r="M23" s="442">
        <v>37106</v>
      </c>
      <c r="N23" s="516">
        <f t="shared" si="5"/>
        <v>0</v>
      </c>
      <c r="O23" s="516">
        <f t="shared" si="3"/>
        <v>0</v>
      </c>
      <c r="P23" s="350">
        <f t="shared" si="1"/>
        <v>0</v>
      </c>
      <c r="Q23" s="181"/>
    </row>
    <row r="24" spans="1:17" ht="15.75" customHeight="1">
      <c r="A24" s="481">
        <v>16</v>
      </c>
      <c r="B24" s="482" t="s">
        <v>101</v>
      </c>
      <c r="C24" s="487">
        <v>4864838</v>
      </c>
      <c r="D24" s="46" t="s">
        <v>12</v>
      </c>
      <c r="E24" s="47" t="s">
        <v>354</v>
      </c>
      <c r="F24" s="496">
        <v>1000</v>
      </c>
      <c r="G24" s="441">
        <v>237</v>
      </c>
      <c r="H24" s="442">
        <v>259</v>
      </c>
      <c r="I24" s="516">
        <f t="shared" si="4"/>
        <v>-22</v>
      </c>
      <c r="J24" s="516">
        <f t="shared" si="2"/>
        <v>-22000</v>
      </c>
      <c r="K24" s="516">
        <f t="shared" si="0"/>
        <v>-0.022</v>
      </c>
      <c r="L24" s="441">
        <v>24576</v>
      </c>
      <c r="M24" s="442">
        <v>24566</v>
      </c>
      <c r="N24" s="516">
        <f t="shared" si="5"/>
        <v>10</v>
      </c>
      <c r="O24" s="516">
        <f t="shared" si="3"/>
        <v>10000</v>
      </c>
      <c r="P24" s="516">
        <f t="shared" si="1"/>
        <v>0.01</v>
      </c>
      <c r="Q24" s="181"/>
    </row>
    <row r="25" spans="1:17" ht="15.75" customHeight="1">
      <c r="A25" s="481">
        <v>17</v>
      </c>
      <c r="B25" s="482" t="s">
        <v>124</v>
      </c>
      <c r="C25" s="487">
        <v>4864839</v>
      </c>
      <c r="D25" s="46" t="s">
        <v>12</v>
      </c>
      <c r="E25" s="47" t="s">
        <v>354</v>
      </c>
      <c r="F25" s="496">
        <v>1000</v>
      </c>
      <c r="G25" s="441">
        <v>1113</v>
      </c>
      <c r="H25" s="442">
        <v>1009</v>
      </c>
      <c r="I25" s="516">
        <f t="shared" si="4"/>
        <v>104</v>
      </c>
      <c r="J25" s="516">
        <f t="shared" si="2"/>
        <v>104000</v>
      </c>
      <c r="K25" s="516">
        <f t="shared" si="0"/>
        <v>0.104</v>
      </c>
      <c r="L25" s="441">
        <v>8377</v>
      </c>
      <c r="M25" s="442">
        <v>8377</v>
      </c>
      <c r="N25" s="516">
        <f t="shared" si="5"/>
        <v>0</v>
      </c>
      <c r="O25" s="516">
        <f t="shared" si="3"/>
        <v>0</v>
      </c>
      <c r="P25" s="516">
        <f t="shared" si="1"/>
        <v>0</v>
      </c>
      <c r="Q25" s="181"/>
    </row>
    <row r="26" spans="1:17" ht="15.75" customHeight="1">
      <c r="A26" s="481">
        <v>18</v>
      </c>
      <c r="B26" s="482" t="s">
        <v>127</v>
      </c>
      <c r="C26" s="487">
        <v>4864788</v>
      </c>
      <c r="D26" s="46" t="s">
        <v>12</v>
      </c>
      <c r="E26" s="47" t="s">
        <v>354</v>
      </c>
      <c r="F26" s="496">
        <v>100</v>
      </c>
      <c r="G26" s="441">
        <v>2786</v>
      </c>
      <c r="H26" s="442">
        <v>1704</v>
      </c>
      <c r="I26" s="516">
        <f t="shared" si="4"/>
        <v>1082</v>
      </c>
      <c r="J26" s="516">
        <f t="shared" si="2"/>
        <v>108200</v>
      </c>
      <c r="K26" s="516">
        <f t="shared" si="0"/>
        <v>0.1082</v>
      </c>
      <c r="L26" s="441">
        <v>1</v>
      </c>
      <c r="M26" s="442">
        <v>1</v>
      </c>
      <c r="N26" s="516">
        <f t="shared" si="5"/>
        <v>0</v>
      </c>
      <c r="O26" s="516">
        <f t="shared" si="3"/>
        <v>0</v>
      </c>
      <c r="P26" s="516">
        <f t="shared" si="1"/>
        <v>0</v>
      </c>
      <c r="Q26" s="181"/>
    </row>
    <row r="27" spans="1:17" ht="15.75" customHeight="1">
      <c r="A27" s="481">
        <v>19</v>
      </c>
      <c r="B27" s="482" t="s">
        <v>125</v>
      </c>
      <c r="C27" s="487">
        <v>4864883</v>
      </c>
      <c r="D27" s="46" t="s">
        <v>12</v>
      </c>
      <c r="E27" s="47" t="s">
        <v>354</v>
      </c>
      <c r="F27" s="496">
        <v>1000</v>
      </c>
      <c r="G27" s="441">
        <v>998124</v>
      </c>
      <c r="H27" s="442">
        <v>998402</v>
      </c>
      <c r="I27" s="516">
        <f t="shared" si="4"/>
        <v>-278</v>
      </c>
      <c r="J27" s="516">
        <f t="shared" si="2"/>
        <v>-278000</v>
      </c>
      <c r="K27" s="516">
        <f t="shared" si="0"/>
        <v>-0.278</v>
      </c>
      <c r="L27" s="441">
        <v>12592</v>
      </c>
      <c r="M27" s="442">
        <v>12589</v>
      </c>
      <c r="N27" s="516">
        <f t="shared" si="5"/>
        <v>3</v>
      </c>
      <c r="O27" s="516">
        <f t="shared" si="3"/>
        <v>3000</v>
      </c>
      <c r="P27" s="516">
        <f t="shared" si="1"/>
        <v>0.003</v>
      </c>
      <c r="Q27" s="181"/>
    </row>
    <row r="28" spans="1:17" ht="15.75" customHeight="1">
      <c r="A28" s="481"/>
      <c r="B28" s="484" t="s">
        <v>102</v>
      </c>
      <c r="C28" s="487"/>
      <c r="D28" s="46"/>
      <c r="E28" s="46"/>
      <c r="F28" s="496"/>
      <c r="G28" s="441"/>
      <c r="H28" s="442"/>
      <c r="I28" s="21"/>
      <c r="J28" s="21"/>
      <c r="K28" s="239"/>
      <c r="L28" s="100"/>
      <c r="M28" s="21"/>
      <c r="N28" s="21"/>
      <c r="O28" s="21"/>
      <c r="P28" s="239"/>
      <c r="Q28" s="181"/>
    </row>
    <row r="29" spans="1:17" ht="15.75" customHeight="1">
      <c r="A29" s="481">
        <v>20</v>
      </c>
      <c r="B29" s="482" t="s">
        <v>103</v>
      </c>
      <c r="C29" s="487">
        <v>4865041</v>
      </c>
      <c r="D29" s="46" t="s">
        <v>12</v>
      </c>
      <c r="E29" s="47" t="s">
        <v>354</v>
      </c>
      <c r="F29" s="496">
        <v>1100</v>
      </c>
      <c r="G29" s="441">
        <v>999998</v>
      </c>
      <c r="H29" s="442">
        <v>999998</v>
      </c>
      <c r="I29" s="516">
        <f t="shared" si="4"/>
        <v>0</v>
      </c>
      <c r="J29" s="516">
        <f t="shared" si="2"/>
        <v>0</v>
      </c>
      <c r="K29" s="516">
        <f t="shared" si="0"/>
        <v>0</v>
      </c>
      <c r="L29" s="441">
        <v>750212</v>
      </c>
      <c r="M29" s="442">
        <v>754275</v>
      </c>
      <c r="N29" s="516">
        <f t="shared" si="5"/>
        <v>-4063</v>
      </c>
      <c r="O29" s="516">
        <f t="shared" si="3"/>
        <v>-4469300</v>
      </c>
      <c r="P29" s="516">
        <f t="shared" si="1"/>
        <v>-4.4693</v>
      </c>
      <c r="Q29" s="181"/>
    </row>
    <row r="30" spans="1:17" ht="15.75" customHeight="1">
      <c r="A30" s="481">
        <v>21</v>
      </c>
      <c r="B30" s="482" t="s">
        <v>104</v>
      </c>
      <c r="C30" s="487">
        <v>4865042</v>
      </c>
      <c r="D30" s="46" t="s">
        <v>12</v>
      </c>
      <c r="E30" s="47" t="s">
        <v>354</v>
      </c>
      <c r="F30" s="496">
        <v>1100</v>
      </c>
      <c r="G30" s="441">
        <v>999998</v>
      </c>
      <c r="H30" s="442">
        <v>999998</v>
      </c>
      <c r="I30" s="516">
        <f t="shared" si="4"/>
        <v>0</v>
      </c>
      <c r="J30" s="516">
        <f t="shared" si="2"/>
        <v>0</v>
      </c>
      <c r="K30" s="516">
        <f t="shared" si="0"/>
        <v>0</v>
      </c>
      <c r="L30" s="441">
        <v>792273</v>
      </c>
      <c r="M30" s="442">
        <v>796714</v>
      </c>
      <c r="N30" s="516">
        <f t="shared" si="5"/>
        <v>-4441</v>
      </c>
      <c r="O30" s="516">
        <f t="shared" si="3"/>
        <v>-4885100</v>
      </c>
      <c r="P30" s="516">
        <f t="shared" si="1"/>
        <v>-4.8851</v>
      </c>
      <c r="Q30" s="181"/>
    </row>
    <row r="31" spans="1:17" ht="15.75" customHeight="1">
      <c r="A31" s="481">
        <v>22</v>
      </c>
      <c r="B31" s="482" t="s">
        <v>375</v>
      </c>
      <c r="C31" s="487">
        <v>4864943</v>
      </c>
      <c r="D31" s="46" t="s">
        <v>12</v>
      </c>
      <c r="E31" s="47" t="s">
        <v>354</v>
      </c>
      <c r="F31" s="496">
        <v>1000</v>
      </c>
      <c r="G31" s="441">
        <v>987876</v>
      </c>
      <c r="H31" s="442">
        <v>988438</v>
      </c>
      <c r="I31" s="516">
        <f>G31-H31</f>
        <v>-562</v>
      </c>
      <c r="J31" s="516">
        <f>$F31*I31</f>
        <v>-562000</v>
      </c>
      <c r="K31" s="516">
        <f>J31/1000000</f>
        <v>-0.562</v>
      </c>
      <c r="L31" s="441">
        <v>9051</v>
      </c>
      <c r="M31" s="442">
        <v>9052</v>
      </c>
      <c r="N31" s="516">
        <f>L31-M31</f>
        <v>-1</v>
      </c>
      <c r="O31" s="516">
        <f>$F31*N31</f>
        <v>-1000</v>
      </c>
      <c r="P31" s="516">
        <f>O31/1000000</f>
        <v>-0.001</v>
      </c>
      <c r="Q31" s="181"/>
    </row>
    <row r="32" spans="1:17" ht="15.75" customHeight="1">
      <c r="A32" s="481"/>
      <c r="B32" s="484" t="s">
        <v>34</v>
      </c>
      <c r="C32" s="487"/>
      <c r="D32" s="46"/>
      <c r="E32" s="46"/>
      <c r="F32" s="496"/>
      <c r="G32" s="441"/>
      <c r="H32" s="442"/>
      <c r="I32" s="516"/>
      <c r="J32" s="516"/>
      <c r="K32" s="239">
        <f>SUM(K16:K31)</f>
        <v>-2.0748</v>
      </c>
      <c r="L32" s="517"/>
      <c r="M32" s="516"/>
      <c r="N32" s="516"/>
      <c r="O32" s="516"/>
      <c r="P32" s="239">
        <f>SUM(P16:P31)</f>
        <v>-9.3424</v>
      </c>
      <c r="Q32" s="181"/>
    </row>
    <row r="33" spans="1:17" ht="15.75" customHeight="1">
      <c r="A33" s="481">
        <v>23</v>
      </c>
      <c r="B33" s="482" t="s">
        <v>105</v>
      </c>
      <c r="C33" s="487">
        <v>4864910</v>
      </c>
      <c r="D33" s="46" t="s">
        <v>12</v>
      </c>
      <c r="E33" s="47" t="s">
        <v>354</v>
      </c>
      <c r="F33" s="496">
        <v>-1000</v>
      </c>
      <c r="G33" s="441">
        <v>959906</v>
      </c>
      <c r="H33" s="442">
        <v>960646</v>
      </c>
      <c r="I33" s="516">
        <f t="shared" si="4"/>
        <v>-740</v>
      </c>
      <c r="J33" s="516">
        <f t="shared" si="2"/>
        <v>740000</v>
      </c>
      <c r="K33" s="516">
        <f t="shared" si="0"/>
        <v>0.74</v>
      </c>
      <c r="L33" s="441">
        <v>966186</v>
      </c>
      <c r="M33" s="442">
        <v>966221</v>
      </c>
      <c r="N33" s="516">
        <f t="shared" si="5"/>
        <v>-35</v>
      </c>
      <c r="O33" s="516">
        <f t="shared" si="3"/>
        <v>35000</v>
      </c>
      <c r="P33" s="516">
        <f t="shared" si="1"/>
        <v>0.035</v>
      </c>
      <c r="Q33" s="181"/>
    </row>
    <row r="34" spans="1:17" ht="15.75" customHeight="1">
      <c r="A34" s="481">
        <v>24</v>
      </c>
      <c r="B34" s="482" t="s">
        <v>106</v>
      </c>
      <c r="C34" s="487">
        <v>4864911</v>
      </c>
      <c r="D34" s="46" t="s">
        <v>12</v>
      </c>
      <c r="E34" s="47" t="s">
        <v>354</v>
      </c>
      <c r="F34" s="496">
        <v>-1000</v>
      </c>
      <c r="G34" s="441">
        <v>971846</v>
      </c>
      <c r="H34" s="442">
        <v>972916</v>
      </c>
      <c r="I34" s="516">
        <f t="shared" si="4"/>
        <v>-1070</v>
      </c>
      <c r="J34" s="516">
        <f t="shared" si="2"/>
        <v>1070000</v>
      </c>
      <c r="K34" s="516">
        <f t="shared" si="0"/>
        <v>1.07</v>
      </c>
      <c r="L34" s="441">
        <v>962279</v>
      </c>
      <c r="M34" s="442">
        <v>962283</v>
      </c>
      <c r="N34" s="516">
        <f t="shared" si="5"/>
        <v>-4</v>
      </c>
      <c r="O34" s="516">
        <f t="shared" si="3"/>
        <v>4000</v>
      </c>
      <c r="P34" s="516">
        <f t="shared" si="1"/>
        <v>0.004</v>
      </c>
      <c r="Q34" s="181"/>
    </row>
    <row r="35" spans="1:17" ht="15.75" customHeight="1">
      <c r="A35" s="481">
        <v>25</v>
      </c>
      <c r="B35" s="536" t="s">
        <v>148</v>
      </c>
      <c r="C35" s="497">
        <v>4902571</v>
      </c>
      <c r="D35" s="13" t="s">
        <v>12</v>
      </c>
      <c r="E35" s="47" t="s">
        <v>354</v>
      </c>
      <c r="F35" s="497">
        <v>300</v>
      </c>
      <c r="G35" s="441">
        <v>23</v>
      </c>
      <c r="H35" s="442">
        <v>23</v>
      </c>
      <c r="I35" s="516">
        <f t="shared" si="4"/>
        <v>0</v>
      </c>
      <c r="J35" s="516">
        <f t="shared" si="2"/>
        <v>0</v>
      </c>
      <c r="K35" s="516">
        <f t="shared" si="0"/>
        <v>0</v>
      </c>
      <c r="L35" s="441">
        <v>65</v>
      </c>
      <c r="M35" s="442">
        <v>65</v>
      </c>
      <c r="N35" s="516">
        <f t="shared" si="5"/>
        <v>0</v>
      </c>
      <c r="O35" s="516">
        <f t="shared" si="3"/>
        <v>0</v>
      </c>
      <c r="P35" s="516">
        <f t="shared" si="1"/>
        <v>0</v>
      </c>
      <c r="Q35" s="181"/>
    </row>
    <row r="36" spans="1:17" ht="15.75" customHeight="1">
      <c r="A36" s="481"/>
      <c r="B36" s="484" t="s">
        <v>28</v>
      </c>
      <c r="C36" s="487"/>
      <c r="D36" s="46"/>
      <c r="E36" s="46"/>
      <c r="F36" s="496"/>
      <c r="G36" s="441"/>
      <c r="H36" s="442"/>
      <c r="I36" s="516"/>
      <c r="J36" s="516"/>
      <c r="K36" s="516"/>
      <c r="L36" s="517"/>
      <c r="M36" s="516"/>
      <c r="N36" s="516"/>
      <c r="O36" s="516"/>
      <c r="P36" s="516"/>
      <c r="Q36" s="181"/>
    </row>
    <row r="37" spans="1:17" ht="15">
      <c r="A37" s="481">
        <v>26</v>
      </c>
      <c r="B37" s="425" t="s">
        <v>48</v>
      </c>
      <c r="C37" s="487">
        <v>5128409</v>
      </c>
      <c r="D37" s="50" t="s">
        <v>12</v>
      </c>
      <c r="E37" s="47" t="s">
        <v>354</v>
      </c>
      <c r="F37" s="496">
        <v>1000</v>
      </c>
      <c r="G37" s="444">
        <v>72</v>
      </c>
      <c r="H37" s="445">
        <v>87</v>
      </c>
      <c r="I37" s="350">
        <f>G37-H37</f>
        <v>-15</v>
      </c>
      <c r="J37" s="350">
        <f t="shared" si="2"/>
        <v>-15000</v>
      </c>
      <c r="K37" s="350">
        <f t="shared" si="0"/>
        <v>-0.015</v>
      </c>
      <c r="L37" s="444">
        <v>3520</v>
      </c>
      <c r="M37" s="445">
        <v>3540</v>
      </c>
      <c r="N37" s="350">
        <f>L37-M37</f>
        <v>-20</v>
      </c>
      <c r="O37" s="350">
        <f t="shared" si="3"/>
        <v>-20000</v>
      </c>
      <c r="P37" s="350">
        <f t="shared" si="1"/>
        <v>-0.02</v>
      </c>
      <c r="Q37" s="580"/>
    </row>
    <row r="38" spans="1:17" ht="15.75" customHeight="1">
      <c r="A38" s="481"/>
      <c r="B38" s="484" t="s">
        <v>107</v>
      </c>
      <c r="C38" s="487"/>
      <c r="D38" s="46"/>
      <c r="E38" s="46"/>
      <c r="F38" s="496"/>
      <c r="G38" s="441"/>
      <c r="H38" s="442"/>
      <c r="I38" s="516"/>
      <c r="J38" s="516"/>
      <c r="K38" s="516"/>
      <c r="L38" s="517"/>
      <c r="M38" s="516"/>
      <c r="N38" s="516"/>
      <c r="O38" s="516"/>
      <c r="P38" s="516"/>
      <c r="Q38" s="181"/>
    </row>
    <row r="39" spans="1:17" ht="15.75" customHeight="1">
      <c r="A39" s="481">
        <v>27</v>
      </c>
      <c r="B39" s="482" t="s">
        <v>108</v>
      </c>
      <c r="C39" s="487">
        <v>4864962</v>
      </c>
      <c r="D39" s="46" t="s">
        <v>12</v>
      </c>
      <c r="E39" s="47" t="s">
        <v>354</v>
      </c>
      <c r="F39" s="496">
        <v>-1000</v>
      </c>
      <c r="G39" s="441">
        <v>39212</v>
      </c>
      <c r="H39" s="442">
        <v>36381</v>
      </c>
      <c r="I39" s="516">
        <f t="shared" si="4"/>
        <v>2831</v>
      </c>
      <c r="J39" s="516">
        <f t="shared" si="2"/>
        <v>-2831000</v>
      </c>
      <c r="K39" s="516">
        <f t="shared" si="0"/>
        <v>-2.831</v>
      </c>
      <c r="L39" s="441">
        <v>972937</v>
      </c>
      <c r="M39" s="442">
        <v>972932</v>
      </c>
      <c r="N39" s="516">
        <f t="shared" si="5"/>
        <v>5</v>
      </c>
      <c r="O39" s="516">
        <f t="shared" si="3"/>
        <v>-5000</v>
      </c>
      <c r="P39" s="516">
        <f t="shared" si="1"/>
        <v>-0.005</v>
      </c>
      <c r="Q39" s="181"/>
    </row>
    <row r="40" spans="1:17" ht="15.75" customHeight="1">
      <c r="A40" s="481">
        <v>28</v>
      </c>
      <c r="B40" s="482" t="s">
        <v>109</v>
      </c>
      <c r="C40" s="487">
        <v>4865033</v>
      </c>
      <c r="D40" s="46" t="s">
        <v>12</v>
      </c>
      <c r="E40" s="47" t="s">
        <v>354</v>
      </c>
      <c r="F40" s="496">
        <v>-1000</v>
      </c>
      <c r="G40" s="441">
        <v>19019</v>
      </c>
      <c r="H40" s="442">
        <v>16400</v>
      </c>
      <c r="I40" s="516">
        <f t="shared" si="4"/>
        <v>2619</v>
      </c>
      <c r="J40" s="516">
        <f t="shared" si="2"/>
        <v>-2619000</v>
      </c>
      <c r="K40" s="516">
        <f t="shared" si="0"/>
        <v>-2.619</v>
      </c>
      <c r="L40" s="441">
        <v>967896</v>
      </c>
      <c r="M40" s="442">
        <v>967895</v>
      </c>
      <c r="N40" s="516">
        <f t="shared" si="5"/>
        <v>1</v>
      </c>
      <c r="O40" s="516">
        <f t="shared" si="3"/>
        <v>-1000</v>
      </c>
      <c r="P40" s="516">
        <f t="shared" si="1"/>
        <v>-0.001</v>
      </c>
      <c r="Q40" s="181"/>
    </row>
    <row r="41" spans="1:17" ht="15.75" customHeight="1">
      <c r="A41" s="481">
        <v>29</v>
      </c>
      <c r="B41" s="482" t="s">
        <v>110</v>
      </c>
      <c r="C41" s="487">
        <v>5128420</v>
      </c>
      <c r="D41" s="46" t="s">
        <v>12</v>
      </c>
      <c r="E41" s="47" t="s">
        <v>354</v>
      </c>
      <c r="F41" s="496">
        <v>-1000</v>
      </c>
      <c r="G41" s="441">
        <v>996801</v>
      </c>
      <c r="H41" s="442">
        <v>996996</v>
      </c>
      <c r="I41" s="516">
        <f>G41-H41</f>
        <v>-195</v>
      </c>
      <c r="J41" s="516">
        <f t="shared" si="2"/>
        <v>195000</v>
      </c>
      <c r="K41" s="516">
        <f t="shared" si="0"/>
        <v>0.195</v>
      </c>
      <c r="L41" s="441">
        <v>996407</v>
      </c>
      <c r="M41" s="442">
        <v>996415</v>
      </c>
      <c r="N41" s="516">
        <f>L41-M41</f>
        <v>-8</v>
      </c>
      <c r="O41" s="516">
        <f t="shared" si="3"/>
        <v>8000</v>
      </c>
      <c r="P41" s="516">
        <f t="shared" si="1"/>
        <v>0.008</v>
      </c>
      <c r="Q41" s="574"/>
    </row>
    <row r="42" spans="1:17" ht="15.75" customHeight="1">
      <c r="A42" s="481">
        <v>30</v>
      </c>
      <c r="B42" s="425" t="s">
        <v>111</v>
      </c>
      <c r="C42" s="487">
        <v>4864935</v>
      </c>
      <c r="D42" s="46" t="s">
        <v>12</v>
      </c>
      <c r="E42" s="47" t="s">
        <v>354</v>
      </c>
      <c r="F42" s="496">
        <v>-1000</v>
      </c>
      <c r="G42" s="445">
        <v>979406</v>
      </c>
      <c r="H42" s="445">
        <v>980251</v>
      </c>
      <c r="I42" s="350">
        <f t="shared" si="4"/>
        <v>-845</v>
      </c>
      <c r="J42" s="350">
        <f t="shared" si="2"/>
        <v>845000</v>
      </c>
      <c r="K42" s="350">
        <f t="shared" si="0"/>
        <v>0.845</v>
      </c>
      <c r="L42" s="349">
        <v>992295</v>
      </c>
      <c r="M42" s="445">
        <v>992299</v>
      </c>
      <c r="N42" s="350">
        <f t="shared" si="5"/>
        <v>-4</v>
      </c>
      <c r="O42" s="350">
        <f t="shared" si="3"/>
        <v>4000</v>
      </c>
      <c r="P42" s="350">
        <f t="shared" si="1"/>
        <v>0.004</v>
      </c>
      <c r="Q42" s="775"/>
    </row>
    <row r="43" spans="1:17" ht="15.75" customHeight="1">
      <c r="A43" s="481"/>
      <c r="B43" s="484" t="s">
        <v>44</v>
      </c>
      <c r="C43" s="487"/>
      <c r="D43" s="46"/>
      <c r="E43" s="46"/>
      <c r="F43" s="496"/>
      <c r="G43" s="441"/>
      <c r="H43" s="442"/>
      <c r="I43" s="516"/>
      <c r="J43" s="516"/>
      <c r="K43" s="516"/>
      <c r="L43" s="517"/>
      <c r="M43" s="516"/>
      <c r="N43" s="516"/>
      <c r="O43" s="516"/>
      <c r="P43" s="516"/>
      <c r="Q43" s="181"/>
    </row>
    <row r="44" spans="1:17" ht="15.75" customHeight="1">
      <c r="A44" s="481"/>
      <c r="B44" s="483" t="s">
        <v>18</v>
      </c>
      <c r="C44" s="487"/>
      <c r="D44" s="50"/>
      <c r="E44" s="50"/>
      <c r="F44" s="496"/>
      <c r="G44" s="441"/>
      <c r="H44" s="442"/>
      <c r="I44" s="516"/>
      <c r="J44" s="516"/>
      <c r="K44" s="516"/>
      <c r="L44" s="517"/>
      <c r="M44" s="516"/>
      <c r="N44" s="516"/>
      <c r="O44" s="516"/>
      <c r="P44" s="516"/>
      <c r="Q44" s="181"/>
    </row>
    <row r="45" spans="1:17" ht="15.75" customHeight="1">
      <c r="A45" s="481">
        <v>31</v>
      </c>
      <c r="B45" s="482" t="s">
        <v>19</v>
      </c>
      <c r="C45" s="487">
        <v>4864808</v>
      </c>
      <c r="D45" s="46" t="s">
        <v>12</v>
      </c>
      <c r="E45" s="47" t="s">
        <v>354</v>
      </c>
      <c r="F45" s="496">
        <v>200</v>
      </c>
      <c r="G45" s="441">
        <v>4128</v>
      </c>
      <c r="H45" s="442">
        <v>4288</v>
      </c>
      <c r="I45" s="516">
        <f>G45-H45</f>
        <v>-160</v>
      </c>
      <c r="J45" s="516">
        <f>$F45*I45</f>
        <v>-32000</v>
      </c>
      <c r="K45" s="516">
        <f>J45/1000000</f>
        <v>-0.032</v>
      </c>
      <c r="L45" s="441">
        <v>11893</v>
      </c>
      <c r="M45" s="442">
        <v>11880</v>
      </c>
      <c r="N45" s="516">
        <f>L45-M45</f>
        <v>13</v>
      </c>
      <c r="O45" s="516">
        <f>$F45*N45</f>
        <v>2600</v>
      </c>
      <c r="P45" s="516">
        <f>O45/1000000</f>
        <v>0.0026</v>
      </c>
      <c r="Q45" s="573"/>
    </row>
    <row r="46" spans="1:17" ht="15.75" customHeight="1">
      <c r="A46" s="481">
        <v>32</v>
      </c>
      <c r="B46" s="482" t="s">
        <v>20</v>
      </c>
      <c r="C46" s="487">
        <v>4864841</v>
      </c>
      <c r="D46" s="46" t="s">
        <v>12</v>
      </c>
      <c r="E46" s="47" t="s">
        <v>354</v>
      </c>
      <c r="F46" s="496">
        <v>1000</v>
      </c>
      <c r="G46" s="441">
        <v>15191</v>
      </c>
      <c r="H46" s="442">
        <v>14930</v>
      </c>
      <c r="I46" s="516">
        <f t="shared" si="4"/>
        <v>261</v>
      </c>
      <c r="J46" s="516">
        <f t="shared" si="2"/>
        <v>261000</v>
      </c>
      <c r="K46" s="516">
        <f t="shared" si="0"/>
        <v>0.261</v>
      </c>
      <c r="L46" s="441">
        <v>31689</v>
      </c>
      <c r="M46" s="442">
        <v>31680</v>
      </c>
      <c r="N46" s="516">
        <f t="shared" si="5"/>
        <v>9</v>
      </c>
      <c r="O46" s="516">
        <f t="shared" si="3"/>
        <v>9000</v>
      </c>
      <c r="P46" s="516">
        <f t="shared" si="1"/>
        <v>0.009</v>
      </c>
      <c r="Q46" s="181"/>
    </row>
    <row r="47" spans="1:17" ht="15.75" customHeight="1">
      <c r="A47" s="481"/>
      <c r="B47" s="484" t="s">
        <v>121</v>
      </c>
      <c r="C47" s="487"/>
      <c r="D47" s="46"/>
      <c r="E47" s="46"/>
      <c r="F47" s="496"/>
      <c r="G47" s="441"/>
      <c r="H47" s="442"/>
      <c r="I47" s="516"/>
      <c r="J47" s="516"/>
      <c r="K47" s="516"/>
      <c r="L47" s="517"/>
      <c r="M47" s="516"/>
      <c r="N47" s="516"/>
      <c r="O47" s="516"/>
      <c r="P47" s="516"/>
      <c r="Q47" s="181"/>
    </row>
    <row r="48" spans="1:17" ht="15.75" customHeight="1">
      <c r="A48" s="481">
        <v>33</v>
      </c>
      <c r="B48" s="482" t="s">
        <v>122</v>
      </c>
      <c r="C48" s="487">
        <v>4865134</v>
      </c>
      <c r="D48" s="46" t="s">
        <v>12</v>
      </c>
      <c r="E48" s="47" t="s">
        <v>354</v>
      </c>
      <c r="F48" s="496">
        <v>100</v>
      </c>
      <c r="G48" s="441">
        <v>109927</v>
      </c>
      <c r="H48" s="442">
        <v>111280</v>
      </c>
      <c r="I48" s="516">
        <f t="shared" si="4"/>
        <v>-1353</v>
      </c>
      <c r="J48" s="516">
        <f t="shared" si="2"/>
        <v>-135300</v>
      </c>
      <c r="K48" s="516">
        <f t="shared" si="0"/>
        <v>-0.1353</v>
      </c>
      <c r="L48" s="441">
        <v>1617</v>
      </c>
      <c r="M48" s="442">
        <v>1617</v>
      </c>
      <c r="N48" s="516">
        <f t="shared" si="5"/>
        <v>0</v>
      </c>
      <c r="O48" s="516">
        <f t="shared" si="3"/>
        <v>0</v>
      </c>
      <c r="P48" s="516">
        <f t="shared" si="1"/>
        <v>0</v>
      </c>
      <c r="Q48" s="181"/>
    </row>
    <row r="49" spans="1:17" ht="15.75" customHeight="1" thickBot="1">
      <c r="A49" s="485">
        <v>34</v>
      </c>
      <c r="B49" s="426" t="s">
        <v>123</v>
      </c>
      <c r="C49" s="488">
        <v>4865135</v>
      </c>
      <c r="D49" s="55" t="s">
        <v>12</v>
      </c>
      <c r="E49" s="53" t="s">
        <v>354</v>
      </c>
      <c r="F49" s="498">
        <v>100</v>
      </c>
      <c r="G49" s="446">
        <v>109245</v>
      </c>
      <c r="H49" s="447">
        <v>105385</v>
      </c>
      <c r="I49" s="518">
        <f t="shared" si="4"/>
        <v>3860</v>
      </c>
      <c r="J49" s="518">
        <f t="shared" si="2"/>
        <v>386000</v>
      </c>
      <c r="K49" s="518">
        <f t="shared" si="0"/>
        <v>0.386</v>
      </c>
      <c r="L49" s="446">
        <v>2383</v>
      </c>
      <c r="M49" s="447">
        <v>2383</v>
      </c>
      <c r="N49" s="518">
        <f t="shared" si="5"/>
        <v>0</v>
      </c>
      <c r="O49" s="518">
        <f t="shared" si="3"/>
        <v>0</v>
      </c>
      <c r="P49" s="518">
        <f t="shared" si="1"/>
        <v>0</v>
      </c>
      <c r="Q49" s="182"/>
    </row>
    <row r="50" spans="6:16" ht="15.75" thickTop="1">
      <c r="F50" s="240"/>
      <c r="I50" s="18"/>
      <c r="J50" s="18"/>
      <c r="K50" s="18"/>
      <c r="N50" s="18"/>
      <c r="O50" s="18"/>
      <c r="P50" s="18"/>
    </row>
    <row r="51" spans="2:16" ht="16.5">
      <c r="B51" s="17" t="s">
        <v>142</v>
      </c>
      <c r="F51" s="240"/>
      <c r="I51" s="18"/>
      <c r="J51" s="18"/>
      <c r="K51" s="524">
        <f>SUM(K8:K49)-K32</f>
        <v>-3.9655</v>
      </c>
      <c r="N51" s="18"/>
      <c r="O51" s="18"/>
      <c r="P51" s="524">
        <f>SUM(P8:P49)-P32</f>
        <v>-8.915099999999997</v>
      </c>
    </row>
    <row r="52" spans="2:16" ht="9" customHeight="1">
      <c r="B52" s="17"/>
      <c r="F52" s="240"/>
      <c r="I52" s="18"/>
      <c r="J52" s="18"/>
      <c r="K52" s="33"/>
      <c r="N52" s="18"/>
      <c r="O52" s="18"/>
      <c r="P52" s="33"/>
    </row>
    <row r="53" spans="2:16" ht="16.5">
      <c r="B53" s="17" t="s">
        <v>143</v>
      </c>
      <c r="F53" s="240"/>
      <c r="I53" s="18"/>
      <c r="J53" s="18"/>
      <c r="K53" s="524">
        <f>SUM(K51:K52)</f>
        <v>-3.9655</v>
      </c>
      <c r="N53" s="18"/>
      <c r="O53" s="18"/>
      <c r="P53" s="524">
        <f>SUM(P51:P52)</f>
        <v>-8.915099999999997</v>
      </c>
    </row>
    <row r="54" ht="15">
      <c r="F54" s="240"/>
    </row>
    <row r="55" spans="6:17" ht="15">
      <c r="F55" s="240"/>
      <c r="Q55" s="307" t="str">
        <f>NDPL!$Q$1</f>
        <v>JANUARY-2014</v>
      </c>
    </row>
    <row r="56" ht="15">
      <c r="F56" s="240"/>
    </row>
    <row r="57" spans="6:17" ht="15">
      <c r="F57" s="240"/>
      <c r="Q57" s="307"/>
    </row>
    <row r="58" spans="1:16" ht="18.75" thickBot="1">
      <c r="A58" s="108" t="s">
        <v>253</v>
      </c>
      <c r="F58" s="240"/>
      <c r="G58" s="7"/>
      <c r="H58" s="7"/>
      <c r="I58" s="56" t="s">
        <v>7</v>
      </c>
      <c r="J58" s="19"/>
      <c r="K58" s="19"/>
      <c r="L58" s="19"/>
      <c r="M58" s="19"/>
      <c r="N58" s="56" t="s">
        <v>407</v>
      </c>
      <c r="O58" s="19"/>
      <c r="P58" s="19"/>
    </row>
    <row r="59" spans="1:17" ht="39.75" thickBot="1" thickTop="1">
      <c r="A59" s="41" t="s">
        <v>8</v>
      </c>
      <c r="B59" s="38" t="s">
        <v>9</v>
      </c>
      <c r="C59" s="39" t="s">
        <v>1</v>
      </c>
      <c r="D59" s="39" t="s">
        <v>2</v>
      </c>
      <c r="E59" s="39" t="s">
        <v>3</v>
      </c>
      <c r="F59" s="39" t="s">
        <v>10</v>
      </c>
      <c r="G59" s="41" t="str">
        <f>NDPL!G5</f>
        <v>FINAL READING 01/02/2014</v>
      </c>
      <c r="H59" s="39" t="str">
        <f>NDPL!H5</f>
        <v>INTIAL READING 01/01/2014</v>
      </c>
      <c r="I59" s="39" t="s">
        <v>4</v>
      </c>
      <c r="J59" s="39" t="s">
        <v>5</v>
      </c>
      <c r="K59" s="39" t="s">
        <v>6</v>
      </c>
      <c r="L59" s="41" t="str">
        <f>NDPL!G5</f>
        <v>FINAL READING 01/02/2014</v>
      </c>
      <c r="M59" s="39" t="str">
        <f>NDPL!H5</f>
        <v>INTIAL READING 01/01/2014</v>
      </c>
      <c r="N59" s="39" t="s">
        <v>4</v>
      </c>
      <c r="O59" s="39" t="s">
        <v>5</v>
      </c>
      <c r="P59" s="39" t="s">
        <v>6</v>
      </c>
      <c r="Q59" s="40" t="s">
        <v>317</v>
      </c>
    </row>
    <row r="60" spans="1:16" ht="17.25" thickBot="1" thickTop="1">
      <c r="A60" s="20"/>
      <c r="B60" s="109"/>
      <c r="C60" s="20"/>
      <c r="D60" s="20"/>
      <c r="E60" s="20"/>
      <c r="F60" s="427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ht="15.75" customHeight="1" thickTop="1">
      <c r="A61" s="479"/>
      <c r="B61" s="480" t="s">
        <v>128</v>
      </c>
      <c r="C61" s="42"/>
      <c r="D61" s="42"/>
      <c r="E61" s="42"/>
      <c r="F61" s="428"/>
      <c r="G61" s="34"/>
      <c r="H61" s="25"/>
      <c r="I61" s="25"/>
      <c r="J61" s="25"/>
      <c r="K61" s="25"/>
      <c r="L61" s="34"/>
      <c r="M61" s="25"/>
      <c r="N61" s="25"/>
      <c r="O61" s="25"/>
      <c r="P61" s="25"/>
      <c r="Q61" s="180"/>
    </row>
    <row r="62" spans="1:17" ht="15.75" customHeight="1">
      <c r="A62" s="481">
        <v>1</v>
      </c>
      <c r="B62" s="482" t="s">
        <v>15</v>
      </c>
      <c r="C62" s="487">
        <v>4864968</v>
      </c>
      <c r="D62" s="46" t="s">
        <v>12</v>
      </c>
      <c r="E62" s="47" t="s">
        <v>354</v>
      </c>
      <c r="F62" s="496">
        <v>-1000</v>
      </c>
      <c r="G62" s="441">
        <v>993290</v>
      </c>
      <c r="H62" s="442">
        <v>993757</v>
      </c>
      <c r="I62" s="442">
        <f>G62-H62</f>
        <v>-467</v>
      </c>
      <c r="J62" s="442">
        <f>$F62*I62</f>
        <v>467000</v>
      </c>
      <c r="K62" s="442">
        <f>J62/1000000</f>
        <v>0.467</v>
      </c>
      <c r="L62" s="441">
        <v>917781</v>
      </c>
      <c r="M62" s="442">
        <v>917856</v>
      </c>
      <c r="N62" s="442">
        <f>L62-M62</f>
        <v>-75</v>
      </c>
      <c r="O62" s="442">
        <f>$F62*N62</f>
        <v>75000</v>
      </c>
      <c r="P62" s="442">
        <f>O62/1000000</f>
        <v>0.075</v>
      </c>
      <c r="Q62" s="181"/>
    </row>
    <row r="63" spans="1:17" ht="15.75" customHeight="1">
      <c r="A63" s="481">
        <v>2</v>
      </c>
      <c r="B63" s="482" t="s">
        <v>16</v>
      </c>
      <c r="C63" s="487">
        <v>4864980</v>
      </c>
      <c r="D63" s="46" t="s">
        <v>12</v>
      </c>
      <c r="E63" s="47" t="s">
        <v>354</v>
      </c>
      <c r="F63" s="496">
        <v>-1000</v>
      </c>
      <c r="G63" s="441">
        <v>13437</v>
      </c>
      <c r="H63" s="442">
        <v>13625</v>
      </c>
      <c r="I63" s="442">
        <f>G63-H63</f>
        <v>-188</v>
      </c>
      <c r="J63" s="442">
        <f>$F63*I63</f>
        <v>188000</v>
      </c>
      <c r="K63" s="442">
        <f>J63/1000000</f>
        <v>0.188</v>
      </c>
      <c r="L63" s="441">
        <v>937575</v>
      </c>
      <c r="M63" s="442">
        <v>937709</v>
      </c>
      <c r="N63" s="442">
        <f>L63-M63</f>
        <v>-134</v>
      </c>
      <c r="O63" s="442">
        <f>$F63*N63</f>
        <v>134000</v>
      </c>
      <c r="P63" s="442">
        <f>O63/1000000</f>
        <v>0.134</v>
      </c>
      <c r="Q63" s="181"/>
    </row>
    <row r="64" spans="1:17" ht="15">
      <c r="A64" s="481">
        <v>3</v>
      </c>
      <c r="B64" s="482" t="s">
        <v>17</v>
      </c>
      <c r="C64" s="487">
        <v>5128436</v>
      </c>
      <c r="D64" s="46" t="s">
        <v>12</v>
      </c>
      <c r="E64" s="47" t="s">
        <v>354</v>
      </c>
      <c r="F64" s="496">
        <v>-1000</v>
      </c>
      <c r="G64" s="441">
        <v>994886</v>
      </c>
      <c r="H64" s="442">
        <v>995562</v>
      </c>
      <c r="I64" s="442">
        <f>G64-H64</f>
        <v>-676</v>
      </c>
      <c r="J64" s="442">
        <f>$F64*I64</f>
        <v>676000</v>
      </c>
      <c r="K64" s="442">
        <f>J64/1000000</f>
        <v>0.676</v>
      </c>
      <c r="L64" s="441">
        <v>981842</v>
      </c>
      <c r="M64" s="442">
        <v>981903</v>
      </c>
      <c r="N64" s="442">
        <f>L64-M64</f>
        <v>-61</v>
      </c>
      <c r="O64" s="442">
        <f>$F64*N64</f>
        <v>61000</v>
      </c>
      <c r="P64" s="442">
        <f>O64/1000000</f>
        <v>0.061</v>
      </c>
      <c r="Q64" s="719"/>
    </row>
    <row r="65" spans="1:17" ht="15.75" customHeight="1">
      <c r="A65" s="481"/>
      <c r="B65" s="483" t="s">
        <v>129</v>
      </c>
      <c r="C65" s="487"/>
      <c r="D65" s="50"/>
      <c r="E65" s="50"/>
      <c r="F65" s="496"/>
      <c r="G65" s="441"/>
      <c r="H65" s="442"/>
      <c r="I65" s="519"/>
      <c r="J65" s="519"/>
      <c r="K65" s="519"/>
      <c r="L65" s="441"/>
      <c r="M65" s="519"/>
      <c r="N65" s="519"/>
      <c r="O65" s="519"/>
      <c r="P65" s="519"/>
      <c r="Q65" s="181"/>
    </row>
    <row r="66" spans="1:17" ht="15.75" customHeight="1">
      <c r="A66" s="481">
        <v>4</v>
      </c>
      <c r="B66" s="482" t="s">
        <v>130</v>
      </c>
      <c r="C66" s="487">
        <v>4864915</v>
      </c>
      <c r="D66" s="46" t="s">
        <v>12</v>
      </c>
      <c r="E66" s="47" t="s">
        <v>354</v>
      </c>
      <c r="F66" s="496">
        <v>-1000</v>
      </c>
      <c r="G66" s="441">
        <v>911059</v>
      </c>
      <c r="H66" s="442">
        <v>913335</v>
      </c>
      <c r="I66" s="519">
        <f aca="true" t="shared" si="6" ref="I66:I71">G66-H66</f>
        <v>-2276</v>
      </c>
      <c r="J66" s="519">
        <f aca="true" t="shared" si="7" ref="J66:J71">$F66*I66</f>
        <v>2276000</v>
      </c>
      <c r="K66" s="519">
        <f aca="true" t="shared" si="8" ref="K66:K71">J66/1000000</f>
        <v>2.276</v>
      </c>
      <c r="L66" s="441">
        <v>992037</v>
      </c>
      <c r="M66" s="442">
        <v>992037</v>
      </c>
      <c r="N66" s="519">
        <f aca="true" t="shared" si="9" ref="N66:N71">L66-M66</f>
        <v>0</v>
      </c>
      <c r="O66" s="519">
        <f aca="true" t="shared" si="10" ref="O66:O71">$F66*N66</f>
        <v>0</v>
      </c>
      <c r="P66" s="519">
        <f aca="true" t="shared" si="11" ref="P66:P71">O66/1000000</f>
        <v>0</v>
      </c>
      <c r="Q66" s="181"/>
    </row>
    <row r="67" spans="1:17" ht="15.75" customHeight="1">
      <c r="A67" s="481">
        <v>5</v>
      </c>
      <c r="B67" s="482" t="s">
        <v>131</v>
      </c>
      <c r="C67" s="487">
        <v>4864993</v>
      </c>
      <c r="D67" s="46" t="s">
        <v>12</v>
      </c>
      <c r="E67" s="47" t="s">
        <v>354</v>
      </c>
      <c r="F67" s="496">
        <v>-1000</v>
      </c>
      <c r="G67" s="441">
        <v>900369</v>
      </c>
      <c r="H67" s="442">
        <v>902876</v>
      </c>
      <c r="I67" s="519">
        <f t="shared" si="6"/>
        <v>-2507</v>
      </c>
      <c r="J67" s="519">
        <f t="shared" si="7"/>
        <v>2507000</v>
      </c>
      <c r="K67" s="519">
        <f t="shared" si="8"/>
        <v>2.507</v>
      </c>
      <c r="L67" s="441">
        <v>990458</v>
      </c>
      <c r="M67" s="442">
        <v>990458</v>
      </c>
      <c r="N67" s="519">
        <f t="shared" si="9"/>
        <v>0</v>
      </c>
      <c r="O67" s="519">
        <f t="shared" si="10"/>
        <v>0</v>
      </c>
      <c r="P67" s="519">
        <f t="shared" si="11"/>
        <v>0</v>
      </c>
      <c r="Q67" s="181"/>
    </row>
    <row r="68" spans="1:17" ht="15.75" customHeight="1">
      <c r="A68" s="481">
        <v>6</v>
      </c>
      <c r="B68" s="482" t="s">
        <v>132</v>
      </c>
      <c r="C68" s="487">
        <v>4864914</v>
      </c>
      <c r="D68" s="46" t="s">
        <v>12</v>
      </c>
      <c r="E68" s="47" t="s">
        <v>354</v>
      </c>
      <c r="F68" s="496">
        <v>-1000</v>
      </c>
      <c r="G68" s="441">
        <v>3837</v>
      </c>
      <c r="H68" s="442">
        <v>3279</v>
      </c>
      <c r="I68" s="519">
        <f t="shared" si="6"/>
        <v>558</v>
      </c>
      <c r="J68" s="519">
        <f t="shared" si="7"/>
        <v>-558000</v>
      </c>
      <c r="K68" s="519">
        <f t="shared" si="8"/>
        <v>-0.558</v>
      </c>
      <c r="L68" s="441">
        <v>992182</v>
      </c>
      <c r="M68" s="442">
        <v>992192</v>
      </c>
      <c r="N68" s="519">
        <f t="shared" si="9"/>
        <v>-10</v>
      </c>
      <c r="O68" s="519">
        <f t="shared" si="10"/>
        <v>10000</v>
      </c>
      <c r="P68" s="519">
        <f t="shared" si="11"/>
        <v>0.01</v>
      </c>
      <c r="Q68" s="181"/>
    </row>
    <row r="69" spans="1:17" ht="15.75" customHeight="1">
      <c r="A69" s="481">
        <v>7</v>
      </c>
      <c r="B69" s="482" t="s">
        <v>133</v>
      </c>
      <c r="C69" s="487">
        <v>4865167</v>
      </c>
      <c r="D69" s="46" t="s">
        <v>12</v>
      </c>
      <c r="E69" s="47" t="s">
        <v>354</v>
      </c>
      <c r="F69" s="496">
        <v>-1000</v>
      </c>
      <c r="G69" s="516">
        <v>1655</v>
      </c>
      <c r="H69" s="516">
        <v>1655</v>
      </c>
      <c r="I69" s="519">
        <f t="shared" si="6"/>
        <v>0</v>
      </c>
      <c r="J69" s="519">
        <f t="shared" si="7"/>
        <v>0</v>
      </c>
      <c r="K69" s="519">
        <f t="shared" si="8"/>
        <v>0</v>
      </c>
      <c r="L69" s="517">
        <v>980809</v>
      </c>
      <c r="M69" s="516">
        <v>980809</v>
      </c>
      <c r="N69" s="519">
        <f t="shared" si="9"/>
        <v>0</v>
      </c>
      <c r="O69" s="519">
        <f t="shared" si="10"/>
        <v>0</v>
      </c>
      <c r="P69" s="519">
        <f t="shared" si="11"/>
        <v>0</v>
      </c>
      <c r="Q69" s="181"/>
    </row>
    <row r="70" spans="1:17" s="90" customFormat="1" ht="15">
      <c r="A70" s="575">
        <v>8</v>
      </c>
      <c r="B70" s="696" t="s">
        <v>134</v>
      </c>
      <c r="C70" s="697">
        <v>4864893</v>
      </c>
      <c r="D70" s="75" t="s">
        <v>12</v>
      </c>
      <c r="E70" s="76" t="s">
        <v>354</v>
      </c>
      <c r="F70" s="576">
        <v>-2000</v>
      </c>
      <c r="G70" s="441">
        <v>999338</v>
      </c>
      <c r="H70" s="442">
        <v>999009</v>
      </c>
      <c r="I70" s="519">
        <f>G70-H70</f>
        <v>329</v>
      </c>
      <c r="J70" s="519">
        <f t="shared" si="7"/>
        <v>-658000</v>
      </c>
      <c r="K70" s="519">
        <f t="shared" si="8"/>
        <v>-0.658</v>
      </c>
      <c r="L70" s="441">
        <v>985571</v>
      </c>
      <c r="M70" s="442">
        <v>985600</v>
      </c>
      <c r="N70" s="519">
        <f>L70-M70</f>
        <v>-29</v>
      </c>
      <c r="O70" s="519">
        <f t="shared" si="10"/>
        <v>58000</v>
      </c>
      <c r="P70" s="519">
        <f t="shared" si="11"/>
        <v>0.058</v>
      </c>
      <c r="Q70" s="577"/>
    </row>
    <row r="71" spans="1:17" ht="15.75" customHeight="1">
      <c r="A71" s="481">
        <v>9</v>
      </c>
      <c r="B71" s="482" t="s">
        <v>135</v>
      </c>
      <c r="C71" s="487">
        <v>4864918</v>
      </c>
      <c r="D71" s="46" t="s">
        <v>12</v>
      </c>
      <c r="E71" s="47" t="s">
        <v>354</v>
      </c>
      <c r="F71" s="496">
        <v>-1000</v>
      </c>
      <c r="G71" s="441">
        <v>999820</v>
      </c>
      <c r="H71" s="442">
        <v>999928</v>
      </c>
      <c r="I71" s="519">
        <f t="shared" si="6"/>
        <v>-108</v>
      </c>
      <c r="J71" s="519">
        <f t="shared" si="7"/>
        <v>108000</v>
      </c>
      <c r="K71" s="519">
        <f t="shared" si="8"/>
        <v>0.108</v>
      </c>
      <c r="L71" s="441">
        <v>963243</v>
      </c>
      <c r="M71" s="442">
        <v>963309</v>
      </c>
      <c r="N71" s="519">
        <f t="shared" si="9"/>
        <v>-66</v>
      </c>
      <c r="O71" s="519">
        <f t="shared" si="10"/>
        <v>66000</v>
      </c>
      <c r="P71" s="519">
        <f t="shared" si="11"/>
        <v>0.066</v>
      </c>
      <c r="Q71" s="721"/>
    </row>
    <row r="72" spans="1:17" ht="15.75" customHeight="1">
      <c r="A72" s="481"/>
      <c r="B72" s="484" t="s">
        <v>136</v>
      </c>
      <c r="C72" s="487"/>
      <c r="D72" s="46"/>
      <c r="E72" s="46"/>
      <c r="F72" s="496"/>
      <c r="G72" s="441"/>
      <c r="H72" s="442"/>
      <c r="I72" s="519"/>
      <c r="J72" s="519"/>
      <c r="K72" s="519"/>
      <c r="L72" s="441"/>
      <c r="M72" s="519"/>
      <c r="N72" s="519"/>
      <c r="O72" s="519"/>
      <c r="P72" s="519"/>
      <c r="Q72" s="181"/>
    </row>
    <row r="73" spans="1:17" ht="15.75" customHeight="1">
      <c r="A73" s="481">
        <v>10</v>
      </c>
      <c r="B73" s="482" t="s">
        <v>137</v>
      </c>
      <c r="C73" s="487">
        <v>4864916</v>
      </c>
      <c r="D73" s="46" t="s">
        <v>12</v>
      </c>
      <c r="E73" s="47" t="s">
        <v>354</v>
      </c>
      <c r="F73" s="496">
        <v>-1000</v>
      </c>
      <c r="G73" s="441">
        <v>3553</v>
      </c>
      <c r="H73" s="442">
        <v>4809</v>
      </c>
      <c r="I73" s="519">
        <f>G73-H73</f>
        <v>-1256</v>
      </c>
      <c r="J73" s="519">
        <f>$F73*I73</f>
        <v>1256000</v>
      </c>
      <c r="K73" s="519">
        <f>J73/1000000</f>
        <v>1.256</v>
      </c>
      <c r="L73" s="441">
        <v>914509</v>
      </c>
      <c r="M73" s="442">
        <v>914639</v>
      </c>
      <c r="N73" s="519">
        <f>L73-M73</f>
        <v>-130</v>
      </c>
      <c r="O73" s="519">
        <f>$F73*N73</f>
        <v>130000</v>
      </c>
      <c r="P73" s="521">
        <f>O73/1000000</f>
        <v>0.13</v>
      </c>
      <c r="Q73" s="181"/>
    </row>
    <row r="74" spans="1:17" ht="15.75" customHeight="1">
      <c r="A74" s="481">
        <v>11</v>
      </c>
      <c r="B74" s="482" t="s">
        <v>138</v>
      </c>
      <c r="C74" s="487">
        <v>4864917</v>
      </c>
      <c r="D74" s="46" t="s">
        <v>12</v>
      </c>
      <c r="E74" s="47" t="s">
        <v>354</v>
      </c>
      <c r="F74" s="496">
        <v>-1000</v>
      </c>
      <c r="G74" s="441">
        <v>962486</v>
      </c>
      <c r="H74" s="442">
        <v>963108</v>
      </c>
      <c r="I74" s="519">
        <f>G74-H74</f>
        <v>-622</v>
      </c>
      <c r="J74" s="519">
        <f>$F74*I74</f>
        <v>622000</v>
      </c>
      <c r="K74" s="519">
        <f>J74/1000000</f>
        <v>0.622</v>
      </c>
      <c r="L74" s="441">
        <v>870778</v>
      </c>
      <c r="M74" s="442">
        <v>870828</v>
      </c>
      <c r="N74" s="519">
        <f>L74-M74</f>
        <v>-50</v>
      </c>
      <c r="O74" s="519">
        <f>$F74*N74</f>
        <v>50000</v>
      </c>
      <c r="P74" s="521">
        <f>O74/1000000</f>
        <v>0.05</v>
      </c>
      <c r="Q74" s="181"/>
    </row>
    <row r="75" spans="1:17" ht="15.75" customHeight="1">
      <c r="A75" s="481"/>
      <c r="B75" s="483" t="s">
        <v>139</v>
      </c>
      <c r="C75" s="487"/>
      <c r="D75" s="50"/>
      <c r="E75" s="50"/>
      <c r="F75" s="496"/>
      <c r="G75" s="441"/>
      <c r="H75" s="442"/>
      <c r="I75" s="519"/>
      <c r="J75" s="519"/>
      <c r="K75" s="519"/>
      <c r="L75" s="441"/>
      <c r="M75" s="519"/>
      <c r="N75" s="519"/>
      <c r="O75" s="519"/>
      <c r="P75" s="519"/>
      <c r="Q75" s="181"/>
    </row>
    <row r="76" spans="1:17" ht="19.5" customHeight="1">
      <c r="A76" s="481">
        <v>12</v>
      </c>
      <c r="B76" s="482" t="s">
        <v>140</v>
      </c>
      <c r="C76" s="487">
        <v>4865053</v>
      </c>
      <c r="D76" s="46" t="s">
        <v>12</v>
      </c>
      <c r="E76" s="47" t="s">
        <v>354</v>
      </c>
      <c r="F76" s="496">
        <v>-1000</v>
      </c>
      <c r="G76" s="441">
        <v>21177</v>
      </c>
      <c r="H76" s="442">
        <v>20586</v>
      </c>
      <c r="I76" s="519">
        <f>G76-H76</f>
        <v>591</v>
      </c>
      <c r="J76" s="519">
        <f>$F76*I76</f>
        <v>-591000</v>
      </c>
      <c r="K76" s="519">
        <f>J76/1000000</f>
        <v>-0.591</v>
      </c>
      <c r="L76" s="441">
        <v>34071</v>
      </c>
      <c r="M76" s="442">
        <v>34073</v>
      </c>
      <c r="N76" s="519">
        <f>L76-M76</f>
        <v>-2</v>
      </c>
      <c r="O76" s="519">
        <f>$F76*N76</f>
        <v>2000</v>
      </c>
      <c r="P76" s="519">
        <f>O76/1000000</f>
        <v>0.002</v>
      </c>
      <c r="Q76" s="614"/>
    </row>
    <row r="77" spans="1:17" ht="19.5" customHeight="1">
      <c r="A77" s="481">
        <v>13</v>
      </c>
      <c r="B77" s="482" t="s">
        <v>141</v>
      </c>
      <c r="C77" s="487">
        <v>4864986</v>
      </c>
      <c r="D77" s="46" t="s">
        <v>12</v>
      </c>
      <c r="E77" s="47" t="s">
        <v>354</v>
      </c>
      <c r="F77" s="496">
        <v>-1000</v>
      </c>
      <c r="G77" s="441">
        <v>21223</v>
      </c>
      <c r="H77" s="442">
        <v>20529</v>
      </c>
      <c r="I77" s="442">
        <f>G77-H77</f>
        <v>694</v>
      </c>
      <c r="J77" s="442">
        <f>$F77*I77</f>
        <v>-694000</v>
      </c>
      <c r="K77" s="442">
        <f>J77/1000000</f>
        <v>-0.694</v>
      </c>
      <c r="L77" s="441">
        <v>43767</v>
      </c>
      <c r="M77" s="442">
        <v>43771</v>
      </c>
      <c r="N77" s="442">
        <f>L77-M77</f>
        <v>-4</v>
      </c>
      <c r="O77" s="442">
        <f>$F77*N77</f>
        <v>4000</v>
      </c>
      <c r="P77" s="442">
        <f>O77/1000000</f>
        <v>0.004</v>
      </c>
      <c r="Q77" s="614"/>
    </row>
    <row r="78" spans="1:17" ht="14.25" customHeight="1">
      <c r="A78" s="481"/>
      <c r="B78" s="484" t="s">
        <v>146</v>
      </c>
      <c r="C78" s="487"/>
      <c r="D78" s="46"/>
      <c r="E78" s="46"/>
      <c r="F78" s="496"/>
      <c r="G78" s="520"/>
      <c r="H78" s="442"/>
      <c r="I78" s="442"/>
      <c r="J78" s="442"/>
      <c r="K78" s="442"/>
      <c r="L78" s="520"/>
      <c r="M78" s="442"/>
      <c r="N78" s="442"/>
      <c r="O78" s="442"/>
      <c r="P78" s="442"/>
      <c r="Q78" s="181"/>
    </row>
    <row r="79" spans="1:17" ht="15.75" thickBot="1">
      <c r="A79" s="485">
        <v>14</v>
      </c>
      <c r="B79" s="486" t="s">
        <v>147</v>
      </c>
      <c r="C79" s="488">
        <v>4865087</v>
      </c>
      <c r="D79" s="110" t="s">
        <v>12</v>
      </c>
      <c r="E79" s="53" t="s">
        <v>354</v>
      </c>
      <c r="F79" s="488">
        <v>100</v>
      </c>
      <c r="G79" s="743">
        <v>0</v>
      </c>
      <c r="H79" s="744">
        <v>0</v>
      </c>
      <c r="I79" s="744">
        <f>G79-H79</f>
        <v>0</v>
      </c>
      <c r="J79" s="744">
        <f>$F79*I79</f>
        <v>0</v>
      </c>
      <c r="K79" s="744">
        <f>J79/1000000</f>
        <v>0</v>
      </c>
      <c r="L79" s="743">
        <v>0</v>
      </c>
      <c r="M79" s="744">
        <v>0</v>
      </c>
      <c r="N79" s="744">
        <f>L79-M79</f>
        <v>0</v>
      </c>
      <c r="O79" s="744">
        <f>$F79*N79</f>
        <v>0</v>
      </c>
      <c r="P79" s="744">
        <f>O79/1000000</f>
        <v>0</v>
      </c>
      <c r="Q79" s="741"/>
    </row>
    <row r="80" spans="2:16" ht="18.75" thickTop="1">
      <c r="B80" s="379" t="s">
        <v>255</v>
      </c>
      <c r="F80" s="240"/>
      <c r="I80" s="18"/>
      <c r="J80" s="18"/>
      <c r="K80" s="478">
        <f>SUM(K62:K78)</f>
        <v>5.598999999999999</v>
      </c>
      <c r="L80" s="19"/>
      <c r="N80" s="18"/>
      <c r="O80" s="18"/>
      <c r="P80" s="478">
        <f>SUM(P62:P78)</f>
        <v>0.5900000000000001</v>
      </c>
    </row>
    <row r="81" spans="2:16" ht="18">
      <c r="B81" s="379"/>
      <c r="F81" s="240"/>
      <c r="I81" s="18"/>
      <c r="J81" s="18"/>
      <c r="K81" s="21"/>
      <c r="L81" s="19"/>
      <c r="N81" s="18"/>
      <c r="O81" s="18"/>
      <c r="P81" s="381"/>
    </row>
    <row r="82" spans="2:16" ht="18">
      <c r="B82" s="379" t="s">
        <v>149</v>
      </c>
      <c r="F82" s="240"/>
      <c r="I82" s="18"/>
      <c r="J82" s="18"/>
      <c r="K82" s="478">
        <f>SUM(K80:K81)</f>
        <v>5.598999999999999</v>
      </c>
      <c r="L82" s="19"/>
      <c r="N82" s="18"/>
      <c r="O82" s="18"/>
      <c r="P82" s="478">
        <f>SUM(P80:P81)</f>
        <v>0.5900000000000001</v>
      </c>
    </row>
    <row r="83" spans="6:16" ht="15">
      <c r="F83" s="240"/>
      <c r="I83" s="18"/>
      <c r="J83" s="18"/>
      <c r="K83" s="21"/>
      <c r="L83" s="19"/>
      <c r="N83" s="18"/>
      <c r="O83" s="18"/>
      <c r="P83" s="21"/>
    </row>
    <row r="84" spans="6:16" ht="15">
      <c r="F84" s="240"/>
      <c r="I84" s="18"/>
      <c r="J84" s="18"/>
      <c r="K84" s="21"/>
      <c r="L84" s="19"/>
      <c r="N84" s="18"/>
      <c r="O84" s="18"/>
      <c r="P84" s="21"/>
    </row>
    <row r="85" spans="6:18" ht="15">
      <c r="F85" s="240"/>
      <c r="I85" s="18"/>
      <c r="J85" s="18"/>
      <c r="K85" s="21"/>
      <c r="L85" s="19"/>
      <c r="N85" s="18"/>
      <c r="O85" s="18"/>
      <c r="P85" s="21"/>
      <c r="Q85" s="307" t="str">
        <f>NDPL!Q1</f>
        <v>JANUARY-2014</v>
      </c>
      <c r="R85" s="307"/>
    </row>
    <row r="86" spans="1:16" ht="18.75" thickBot="1">
      <c r="A86" s="398" t="s">
        <v>254</v>
      </c>
      <c r="F86" s="240"/>
      <c r="G86" s="7"/>
      <c r="H86" s="7"/>
      <c r="I86" s="56" t="s">
        <v>7</v>
      </c>
      <c r="J86" s="19"/>
      <c r="K86" s="19"/>
      <c r="L86" s="19"/>
      <c r="M86" s="19"/>
      <c r="N86" s="56" t="s">
        <v>407</v>
      </c>
      <c r="O86" s="19"/>
      <c r="P86" s="19"/>
    </row>
    <row r="87" spans="1:17" ht="39.75" thickBot="1" thickTop="1">
      <c r="A87" s="41" t="s">
        <v>8</v>
      </c>
      <c r="B87" s="38" t="s">
        <v>9</v>
      </c>
      <c r="C87" s="39" t="s">
        <v>1</v>
      </c>
      <c r="D87" s="39" t="s">
        <v>2</v>
      </c>
      <c r="E87" s="39" t="s">
        <v>3</v>
      </c>
      <c r="F87" s="39" t="s">
        <v>10</v>
      </c>
      <c r="G87" s="41" t="str">
        <f>NDPL!G5</f>
        <v>FINAL READING 01/02/2014</v>
      </c>
      <c r="H87" s="39" t="str">
        <f>NDPL!H5</f>
        <v>INTIAL READING 01/01/2014</v>
      </c>
      <c r="I87" s="39" t="s">
        <v>4</v>
      </c>
      <c r="J87" s="39" t="s">
        <v>5</v>
      </c>
      <c r="K87" s="39" t="s">
        <v>6</v>
      </c>
      <c r="L87" s="41" t="str">
        <f>NDPL!G5</f>
        <v>FINAL READING 01/02/2014</v>
      </c>
      <c r="M87" s="39" t="str">
        <f>NDPL!H5</f>
        <v>INTIAL READING 01/01/2014</v>
      </c>
      <c r="N87" s="39" t="s">
        <v>4</v>
      </c>
      <c r="O87" s="39" t="s">
        <v>5</v>
      </c>
      <c r="P87" s="39" t="s">
        <v>6</v>
      </c>
      <c r="Q87" s="40" t="s">
        <v>317</v>
      </c>
    </row>
    <row r="88" spans="1:16" ht="17.25" thickBot="1" thickTop="1">
      <c r="A88" s="6"/>
      <c r="B88" s="49"/>
      <c r="C88" s="4"/>
      <c r="D88" s="4"/>
      <c r="E88" s="4"/>
      <c r="F88" s="429"/>
      <c r="G88" s="4"/>
      <c r="H88" s="4"/>
      <c r="I88" s="4"/>
      <c r="J88" s="4"/>
      <c r="K88" s="4"/>
      <c r="L88" s="20"/>
      <c r="M88" s="4"/>
      <c r="N88" s="4"/>
      <c r="O88" s="4"/>
      <c r="P88" s="4"/>
    </row>
    <row r="89" spans="1:17" ht="15.75" customHeight="1" thickTop="1">
      <c r="A89" s="479"/>
      <c r="B89" s="490" t="s">
        <v>34</v>
      </c>
      <c r="C89" s="491"/>
      <c r="D89" s="102"/>
      <c r="E89" s="111"/>
      <c r="F89" s="430"/>
      <c r="G89" s="37"/>
      <c r="H89" s="25"/>
      <c r="I89" s="26"/>
      <c r="J89" s="26"/>
      <c r="K89" s="26"/>
      <c r="L89" s="24"/>
      <c r="M89" s="25"/>
      <c r="N89" s="26"/>
      <c r="O89" s="26"/>
      <c r="P89" s="26"/>
      <c r="Q89" s="180"/>
    </row>
    <row r="90" spans="1:17" ht="15.75" customHeight="1">
      <c r="A90" s="481">
        <v>1</v>
      </c>
      <c r="B90" s="482" t="s">
        <v>35</v>
      </c>
      <c r="C90" s="487">
        <v>4864902</v>
      </c>
      <c r="D90" s="772" t="s">
        <v>12</v>
      </c>
      <c r="E90" s="773" t="s">
        <v>354</v>
      </c>
      <c r="F90" s="496">
        <v>-400</v>
      </c>
      <c r="G90" s="349">
        <v>829</v>
      </c>
      <c r="H90" s="350">
        <v>448</v>
      </c>
      <c r="I90" s="350">
        <f>G90-H90</f>
        <v>381</v>
      </c>
      <c r="J90" s="350">
        <f aca="true" t="shared" si="12" ref="J90:J101">$F90*I90</f>
        <v>-152400</v>
      </c>
      <c r="K90" s="350">
        <f aca="true" t="shared" si="13" ref="K90:K101">J90/1000000</f>
        <v>-0.1524</v>
      </c>
      <c r="L90" s="349">
        <v>0</v>
      </c>
      <c r="M90" s="350">
        <v>0</v>
      </c>
      <c r="N90" s="350">
        <f>L90-M90</f>
        <v>0</v>
      </c>
      <c r="O90" s="350">
        <f aca="true" t="shared" si="14" ref="O90:O101">$F90*N90</f>
        <v>0</v>
      </c>
      <c r="P90" s="350">
        <f aca="true" t="shared" si="15" ref="P90:P101">O90/1000000</f>
        <v>0</v>
      </c>
      <c r="Q90" s="762"/>
    </row>
    <row r="91" spans="1:17" ht="15.75" customHeight="1">
      <c r="A91" s="481">
        <v>2</v>
      </c>
      <c r="B91" s="482" t="s">
        <v>36</v>
      </c>
      <c r="C91" s="487">
        <v>5128405</v>
      </c>
      <c r="D91" s="46" t="s">
        <v>12</v>
      </c>
      <c r="E91" s="47" t="s">
        <v>354</v>
      </c>
      <c r="F91" s="496">
        <v>-500</v>
      </c>
      <c r="G91" s="441">
        <v>2064</v>
      </c>
      <c r="H91" s="442">
        <v>1838</v>
      </c>
      <c r="I91" s="350">
        <f aca="true" t="shared" si="16" ref="I91:I96">G91-H91</f>
        <v>226</v>
      </c>
      <c r="J91" s="350">
        <f t="shared" si="12"/>
        <v>-113000</v>
      </c>
      <c r="K91" s="350">
        <f t="shared" si="13"/>
        <v>-0.113</v>
      </c>
      <c r="L91" s="441">
        <v>2061</v>
      </c>
      <c r="M91" s="442">
        <v>2047</v>
      </c>
      <c r="N91" s="442">
        <f aca="true" t="shared" si="17" ref="N91:N96">L91-M91</f>
        <v>14</v>
      </c>
      <c r="O91" s="442">
        <f t="shared" si="14"/>
        <v>-7000</v>
      </c>
      <c r="P91" s="442">
        <f t="shared" si="15"/>
        <v>-0.007</v>
      </c>
      <c r="Q91" s="181"/>
    </row>
    <row r="92" spans="1:17" ht="15.75" customHeight="1">
      <c r="A92" s="481"/>
      <c r="B92" s="484" t="s">
        <v>385</v>
      </c>
      <c r="C92" s="487"/>
      <c r="D92" s="46"/>
      <c r="E92" s="47"/>
      <c r="F92" s="496"/>
      <c r="G92" s="522"/>
      <c r="H92" s="516"/>
      <c r="I92" s="516"/>
      <c r="J92" s="516"/>
      <c r="K92" s="516"/>
      <c r="L92" s="441"/>
      <c r="M92" s="442"/>
      <c r="N92" s="442"/>
      <c r="O92" s="442"/>
      <c r="P92" s="442"/>
      <c r="Q92" s="181"/>
    </row>
    <row r="93" spans="1:17" ht="15">
      <c r="A93" s="481">
        <v>3</v>
      </c>
      <c r="B93" s="425" t="s">
        <v>113</v>
      </c>
      <c r="C93" s="487">
        <v>4865136</v>
      </c>
      <c r="D93" s="50" t="s">
        <v>12</v>
      </c>
      <c r="E93" s="47" t="s">
        <v>354</v>
      </c>
      <c r="F93" s="496">
        <v>-200</v>
      </c>
      <c r="G93" s="441">
        <v>43625</v>
      </c>
      <c r="H93" s="442">
        <v>42728</v>
      </c>
      <c r="I93" s="516">
        <f>G93-H93</f>
        <v>897</v>
      </c>
      <c r="J93" s="516">
        <f t="shared" si="12"/>
        <v>-179400</v>
      </c>
      <c r="K93" s="516">
        <f t="shared" si="13"/>
        <v>-0.1794</v>
      </c>
      <c r="L93" s="441">
        <v>72228</v>
      </c>
      <c r="M93" s="442">
        <v>72223</v>
      </c>
      <c r="N93" s="442">
        <f>L93-M93</f>
        <v>5</v>
      </c>
      <c r="O93" s="442">
        <f t="shared" si="14"/>
        <v>-1000</v>
      </c>
      <c r="P93" s="445">
        <f t="shared" si="15"/>
        <v>-0.001</v>
      </c>
      <c r="Q93" s="580"/>
    </row>
    <row r="94" spans="1:17" ht="15.75" customHeight="1">
      <c r="A94" s="481">
        <v>4</v>
      </c>
      <c r="B94" s="482" t="s">
        <v>114</v>
      </c>
      <c r="C94" s="487">
        <v>4865137</v>
      </c>
      <c r="D94" s="46" t="s">
        <v>12</v>
      </c>
      <c r="E94" s="47" t="s">
        <v>354</v>
      </c>
      <c r="F94" s="496">
        <v>-100</v>
      </c>
      <c r="G94" s="349">
        <v>70493</v>
      </c>
      <c r="H94" s="350">
        <v>70493</v>
      </c>
      <c r="I94" s="516">
        <f t="shared" si="16"/>
        <v>0</v>
      </c>
      <c r="J94" s="516">
        <f t="shared" si="12"/>
        <v>0</v>
      </c>
      <c r="K94" s="516">
        <f t="shared" si="13"/>
        <v>0</v>
      </c>
      <c r="L94" s="349">
        <v>139686</v>
      </c>
      <c r="M94" s="350">
        <v>139686</v>
      </c>
      <c r="N94" s="442">
        <f t="shared" si="17"/>
        <v>0</v>
      </c>
      <c r="O94" s="442">
        <f t="shared" si="14"/>
        <v>0</v>
      </c>
      <c r="P94" s="442">
        <f t="shared" si="15"/>
        <v>0</v>
      </c>
      <c r="Q94" s="181"/>
    </row>
    <row r="95" spans="1:17" ht="15">
      <c r="A95" s="481">
        <v>5</v>
      </c>
      <c r="B95" s="482" t="s">
        <v>115</v>
      </c>
      <c r="C95" s="487">
        <v>4865138</v>
      </c>
      <c r="D95" s="46" t="s">
        <v>12</v>
      </c>
      <c r="E95" s="47" t="s">
        <v>354</v>
      </c>
      <c r="F95" s="496">
        <v>-200</v>
      </c>
      <c r="G95" s="444">
        <v>982764</v>
      </c>
      <c r="H95" s="445">
        <v>983165</v>
      </c>
      <c r="I95" s="350">
        <f>G95-H95</f>
        <v>-401</v>
      </c>
      <c r="J95" s="350">
        <f t="shared" si="12"/>
        <v>80200</v>
      </c>
      <c r="K95" s="350">
        <f t="shared" si="13"/>
        <v>0.0802</v>
      </c>
      <c r="L95" s="444">
        <v>1910</v>
      </c>
      <c r="M95" s="445">
        <v>1904</v>
      </c>
      <c r="N95" s="445">
        <f>L95-M95</f>
        <v>6</v>
      </c>
      <c r="O95" s="445">
        <f t="shared" si="14"/>
        <v>-1200</v>
      </c>
      <c r="P95" s="445">
        <f t="shared" si="15"/>
        <v>-0.0012</v>
      </c>
      <c r="Q95" s="703"/>
    </row>
    <row r="96" spans="1:17" ht="15">
      <c r="A96" s="481">
        <v>6</v>
      </c>
      <c r="B96" s="482" t="s">
        <v>116</v>
      </c>
      <c r="C96" s="487">
        <v>4865139</v>
      </c>
      <c r="D96" s="46" t="s">
        <v>12</v>
      </c>
      <c r="E96" s="47" t="s">
        <v>354</v>
      </c>
      <c r="F96" s="496">
        <v>-200</v>
      </c>
      <c r="G96" s="441">
        <v>70983</v>
      </c>
      <c r="H96" s="442">
        <v>69713</v>
      </c>
      <c r="I96" s="516">
        <f t="shared" si="16"/>
        <v>1270</v>
      </c>
      <c r="J96" s="516">
        <f t="shared" si="12"/>
        <v>-254000</v>
      </c>
      <c r="K96" s="516">
        <f t="shared" si="13"/>
        <v>-0.254</v>
      </c>
      <c r="L96" s="441">
        <v>88803</v>
      </c>
      <c r="M96" s="442">
        <v>88791</v>
      </c>
      <c r="N96" s="442">
        <f t="shared" si="17"/>
        <v>12</v>
      </c>
      <c r="O96" s="442">
        <f t="shared" si="14"/>
        <v>-2400</v>
      </c>
      <c r="P96" s="442">
        <f t="shared" si="15"/>
        <v>-0.0024</v>
      </c>
      <c r="Q96" s="694"/>
    </row>
    <row r="97" spans="1:17" ht="15">
      <c r="A97" s="481">
        <v>7</v>
      </c>
      <c r="B97" s="482" t="s">
        <v>117</v>
      </c>
      <c r="C97" s="487">
        <v>4865050</v>
      </c>
      <c r="D97" s="46" t="s">
        <v>12</v>
      </c>
      <c r="E97" s="47" t="s">
        <v>354</v>
      </c>
      <c r="F97" s="496">
        <v>-800</v>
      </c>
      <c r="G97" s="444">
        <v>5694</v>
      </c>
      <c r="H97" s="445">
        <v>4982</v>
      </c>
      <c r="I97" s="350">
        <f>G97-H97</f>
        <v>712</v>
      </c>
      <c r="J97" s="350">
        <f t="shared" si="12"/>
        <v>-569600</v>
      </c>
      <c r="K97" s="350">
        <f t="shared" si="13"/>
        <v>-0.5696</v>
      </c>
      <c r="L97" s="444">
        <v>1140</v>
      </c>
      <c r="M97" s="445">
        <v>1140</v>
      </c>
      <c r="N97" s="445">
        <f>L97-M97</f>
        <v>0</v>
      </c>
      <c r="O97" s="445">
        <f t="shared" si="14"/>
        <v>0</v>
      </c>
      <c r="P97" s="445">
        <f t="shared" si="15"/>
        <v>0</v>
      </c>
      <c r="Q97" s="614"/>
    </row>
    <row r="98" spans="1:17" ht="15.75" customHeight="1">
      <c r="A98" s="481">
        <v>8</v>
      </c>
      <c r="B98" s="482" t="s">
        <v>381</v>
      </c>
      <c r="C98" s="487">
        <v>4864949</v>
      </c>
      <c r="D98" s="46" t="s">
        <v>12</v>
      </c>
      <c r="E98" s="47" t="s">
        <v>354</v>
      </c>
      <c r="F98" s="496">
        <v>-2000</v>
      </c>
      <c r="G98" s="444">
        <v>13678</v>
      </c>
      <c r="H98" s="445">
        <v>13532</v>
      </c>
      <c r="I98" s="350">
        <f>G98-H98</f>
        <v>146</v>
      </c>
      <c r="J98" s="350">
        <f t="shared" si="12"/>
        <v>-292000</v>
      </c>
      <c r="K98" s="350">
        <f t="shared" si="13"/>
        <v>-0.292</v>
      </c>
      <c r="L98" s="444">
        <v>925</v>
      </c>
      <c r="M98" s="445">
        <v>924</v>
      </c>
      <c r="N98" s="445">
        <f>L98-M98</f>
        <v>1</v>
      </c>
      <c r="O98" s="445">
        <f t="shared" si="14"/>
        <v>-2000</v>
      </c>
      <c r="P98" s="445">
        <f t="shared" si="15"/>
        <v>-0.002</v>
      </c>
      <c r="Q98" s="580"/>
    </row>
    <row r="99" spans="1:17" ht="15.75" customHeight="1">
      <c r="A99" s="481">
        <v>9</v>
      </c>
      <c r="B99" s="482" t="s">
        <v>404</v>
      </c>
      <c r="C99" s="487">
        <v>5128434</v>
      </c>
      <c r="D99" s="46" t="s">
        <v>12</v>
      </c>
      <c r="E99" s="47" t="s">
        <v>354</v>
      </c>
      <c r="F99" s="496">
        <v>-800</v>
      </c>
      <c r="G99" s="441">
        <v>983971</v>
      </c>
      <c r="H99" s="442">
        <v>984467</v>
      </c>
      <c r="I99" s="516">
        <f>G99-H99</f>
        <v>-496</v>
      </c>
      <c r="J99" s="516">
        <f t="shared" si="12"/>
        <v>396800</v>
      </c>
      <c r="K99" s="516">
        <f t="shared" si="13"/>
        <v>0.3968</v>
      </c>
      <c r="L99" s="441">
        <v>993044</v>
      </c>
      <c r="M99" s="442">
        <v>993049</v>
      </c>
      <c r="N99" s="442">
        <f>L99-M99</f>
        <v>-5</v>
      </c>
      <c r="O99" s="442">
        <f t="shared" si="14"/>
        <v>4000</v>
      </c>
      <c r="P99" s="442">
        <f t="shared" si="15"/>
        <v>0.004</v>
      </c>
      <c r="Q99" s="181"/>
    </row>
    <row r="100" spans="1:17" ht="15.75" customHeight="1">
      <c r="A100" s="481">
        <v>10</v>
      </c>
      <c r="B100" s="482" t="s">
        <v>403</v>
      </c>
      <c r="C100" s="487">
        <v>5128430</v>
      </c>
      <c r="D100" s="46" t="s">
        <v>12</v>
      </c>
      <c r="E100" s="47" t="s">
        <v>354</v>
      </c>
      <c r="F100" s="496">
        <v>-800</v>
      </c>
      <c r="G100" s="441">
        <v>990510</v>
      </c>
      <c r="H100" s="442">
        <v>991894</v>
      </c>
      <c r="I100" s="516">
        <f>G100-H100</f>
        <v>-1384</v>
      </c>
      <c r="J100" s="516">
        <f t="shared" si="12"/>
        <v>1107200</v>
      </c>
      <c r="K100" s="516">
        <f t="shared" si="13"/>
        <v>1.1072</v>
      </c>
      <c r="L100" s="441">
        <v>994937</v>
      </c>
      <c r="M100" s="442">
        <v>994960</v>
      </c>
      <c r="N100" s="442">
        <f>L100-M100</f>
        <v>-23</v>
      </c>
      <c r="O100" s="442">
        <f t="shared" si="14"/>
        <v>18400</v>
      </c>
      <c r="P100" s="442">
        <f t="shared" si="15"/>
        <v>0.0184</v>
      </c>
      <c r="Q100" s="181"/>
    </row>
    <row r="101" spans="1:17" ht="15.75" customHeight="1">
      <c r="A101" s="481">
        <v>11</v>
      </c>
      <c r="B101" s="482" t="s">
        <v>396</v>
      </c>
      <c r="C101" s="487">
        <v>5128445</v>
      </c>
      <c r="D101" s="197" t="s">
        <v>12</v>
      </c>
      <c r="E101" s="310" t="s">
        <v>354</v>
      </c>
      <c r="F101" s="496">
        <v>-800</v>
      </c>
      <c r="G101" s="441">
        <v>995345</v>
      </c>
      <c r="H101" s="442">
        <v>996344</v>
      </c>
      <c r="I101" s="516">
        <f>G101-H101</f>
        <v>-999</v>
      </c>
      <c r="J101" s="516">
        <f t="shared" si="12"/>
        <v>799200</v>
      </c>
      <c r="K101" s="516">
        <f t="shared" si="13"/>
        <v>0.7992</v>
      </c>
      <c r="L101" s="441">
        <v>997817</v>
      </c>
      <c r="M101" s="442">
        <v>997872</v>
      </c>
      <c r="N101" s="442">
        <f>L101-M101</f>
        <v>-55</v>
      </c>
      <c r="O101" s="442">
        <f t="shared" si="14"/>
        <v>44000</v>
      </c>
      <c r="P101" s="442">
        <f t="shared" si="15"/>
        <v>0.044</v>
      </c>
      <c r="Q101" s="581"/>
    </row>
    <row r="102" spans="1:17" ht="15.75" customHeight="1">
      <c r="A102" s="481"/>
      <c r="B102" s="483" t="s">
        <v>386</v>
      </c>
      <c r="C102" s="487"/>
      <c r="D102" s="50"/>
      <c r="E102" s="50"/>
      <c r="F102" s="496"/>
      <c r="G102" s="522"/>
      <c r="H102" s="516"/>
      <c r="I102" s="516"/>
      <c r="J102" s="516"/>
      <c r="K102" s="516"/>
      <c r="L102" s="441"/>
      <c r="M102" s="442"/>
      <c r="N102" s="442"/>
      <c r="O102" s="442"/>
      <c r="P102" s="442"/>
      <c r="Q102" s="181"/>
    </row>
    <row r="103" spans="1:17" ht="15.75" customHeight="1">
      <c r="A103" s="481">
        <v>12</v>
      </c>
      <c r="B103" s="482" t="s">
        <v>118</v>
      </c>
      <c r="C103" s="487">
        <v>4864951</v>
      </c>
      <c r="D103" s="46" t="s">
        <v>12</v>
      </c>
      <c r="E103" s="47" t="s">
        <v>354</v>
      </c>
      <c r="F103" s="496">
        <v>-1000</v>
      </c>
      <c r="G103" s="441">
        <v>993816</v>
      </c>
      <c r="H103" s="442">
        <v>994343</v>
      </c>
      <c r="I103" s="516">
        <f>G103-H103</f>
        <v>-527</v>
      </c>
      <c r="J103" s="516">
        <f aca="true" t="shared" si="18" ref="J103:J110">$F103*I103</f>
        <v>527000</v>
      </c>
      <c r="K103" s="516">
        <f aca="true" t="shared" si="19" ref="K103:K110">J103/1000000</f>
        <v>0.527</v>
      </c>
      <c r="L103" s="441">
        <v>37398</v>
      </c>
      <c r="M103" s="442">
        <v>37395</v>
      </c>
      <c r="N103" s="442">
        <f>L103-M103</f>
        <v>3</v>
      </c>
      <c r="O103" s="442">
        <f aca="true" t="shared" si="20" ref="O103:O110">$F103*N103</f>
        <v>-3000</v>
      </c>
      <c r="P103" s="442">
        <f aca="true" t="shared" si="21" ref="P103:P110">O103/1000000</f>
        <v>-0.003</v>
      </c>
      <c r="Q103" s="181"/>
    </row>
    <row r="104" spans="1:17" ht="15.75" customHeight="1">
      <c r="A104" s="481">
        <v>13</v>
      </c>
      <c r="B104" s="482" t="s">
        <v>119</v>
      </c>
      <c r="C104" s="487">
        <v>4902501</v>
      </c>
      <c r="D104" s="46" t="s">
        <v>12</v>
      </c>
      <c r="E104" s="47" t="s">
        <v>354</v>
      </c>
      <c r="F104" s="496">
        <v>-1333.33</v>
      </c>
      <c r="G104" s="441">
        <v>994022</v>
      </c>
      <c r="H104" s="442">
        <v>994435</v>
      </c>
      <c r="I104" s="350">
        <f>G104-H104</f>
        <v>-413</v>
      </c>
      <c r="J104" s="350">
        <f t="shared" si="18"/>
        <v>550665.2899999999</v>
      </c>
      <c r="K104" s="350">
        <f t="shared" si="19"/>
        <v>0.55066529</v>
      </c>
      <c r="L104" s="441">
        <v>999560</v>
      </c>
      <c r="M104" s="442">
        <v>999561</v>
      </c>
      <c r="N104" s="445">
        <f>L104-M104</f>
        <v>-1</v>
      </c>
      <c r="O104" s="442">
        <f t="shared" si="20"/>
        <v>1333.33</v>
      </c>
      <c r="P104" s="442">
        <f t="shared" si="21"/>
        <v>0.00133333</v>
      </c>
      <c r="Q104" s="181"/>
    </row>
    <row r="105" spans="1:17" ht="15.75" customHeight="1">
      <c r="A105" s="481"/>
      <c r="B105" s="482"/>
      <c r="C105" s="487"/>
      <c r="D105" s="46"/>
      <c r="E105" s="47"/>
      <c r="F105" s="496"/>
      <c r="G105" s="409"/>
      <c r="H105" s="408"/>
      <c r="I105" s="350"/>
      <c r="J105" s="350"/>
      <c r="K105" s="350"/>
      <c r="L105" s="415"/>
      <c r="M105" s="408"/>
      <c r="N105" s="445"/>
      <c r="O105" s="442"/>
      <c r="P105" s="442"/>
      <c r="Q105" s="181"/>
    </row>
    <row r="106" spans="1:17" ht="15.75" customHeight="1">
      <c r="A106" s="481"/>
      <c r="B106" s="484" t="s">
        <v>120</v>
      </c>
      <c r="C106" s="487"/>
      <c r="D106" s="46"/>
      <c r="E106" s="46"/>
      <c r="F106" s="496"/>
      <c r="G106" s="522"/>
      <c r="H106" s="516"/>
      <c r="I106" s="516"/>
      <c r="J106" s="516"/>
      <c r="K106" s="516"/>
      <c r="L106" s="441"/>
      <c r="M106" s="442"/>
      <c r="N106" s="442"/>
      <c r="O106" s="442"/>
      <c r="P106" s="442"/>
      <c r="Q106" s="181"/>
    </row>
    <row r="107" spans="1:17" ht="15.75" customHeight="1">
      <c r="A107" s="481">
        <v>14</v>
      </c>
      <c r="B107" s="425" t="s">
        <v>46</v>
      </c>
      <c r="C107" s="487">
        <v>4864843</v>
      </c>
      <c r="D107" s="50" t="s">
        <v>12</v>
      </c>
      <c r="E107" s="47" t="s">
        <v>354</v>
      </c>
      <c r="F107" s="496">
        <v>-1000</v>
      </c>
      <c r="G107" s="441">
        <v>1649</v>
      </c>
      <c r="H107" s="442">
        <v>1564</v>
      </c>
      <c r="I107" s="516">
        <f>G107-H107</f>
        <v>85</v>
      </c>
      <c r="J107" s="516">
        <f t="shared" si="18"/>
        <v>-85000</v>
      </c>
      <c r="K107" s="516">
        <f t="shared" si="19"/>
        <v>-0.085</v>
      </c>
      <c r="L107" s="441">
        <v>21111</v>
      </c>
      <c r="M107" s="442">
        <v>21101</v>
      </c>
      <c r="N107" s="442">
        <f>L107-M107</f>
        <v>10</v>
      </c>
      <c r="O107" s="442">
        <f t="shared" si="20"/>
        <v>-10000</v>
      </c>
      <c r="P107" s="442">
        <f t="shared" si="21"/>
        <v>-0.01</v>
      </c>
      <c r="Q107" s="181"/>
    </row>
    <row r="108" spans="1:17" ht="15.75" customHeight="1">
      <c r="A108" s="481">
        <v>15</v>
      </c>
      <c r="B108" s="482" t="s">
        <v>47</v>
      </c>
      <c r="C108" s="487">
        <v>4864844</v>
      </c>
      <c r="D108" s="46" t="s">
        <v>12</v>
      </c>
      <c r="E108" s="47" t="s">
        <v>354</v>
      </c>
      <c r="F108" s="496">
        <v>-1000</v>
      </c>
      <c r="G108" s="441">
        <v>176</v>
      </c>
      <c r="H108" s="442">
        <v>269</v>
      </c>
      <c r="I108" s="516">
        <f>G108-H108</f>
        <v>-93</v>
      </c>
      <c r="J108" s="516">
        <f t="shared" si="18"/>
        <v>93000</v>
      </c>
      <c r="K108" s="516">
        <f t="shared" si="19"/>
        <v>0.093</v>
      </c>
      <c r="L108" s="441">
        <v>2015</v>
      </c>
      <c r="M108" s="442">
        <v>2013</v>
      </c>
      <c r="N108" s="442">
        <f>L108-M108</f>
        <v>2</v>
      </c>
      <c r="O108" s="442">
        <f t="shared" si="20"/>
        <v>-2000</v>
      </c>
      <c r="P108" s="442">
        <f t="shared" si="21"/>
        <v>-0.002</v>
      </c>
      <c r="Q108" s="181"/>
    </row>
    <row r="109" spans="1:17" ht="15.75" customHeight="1">
      <c r="A109" s="481"/>
      <c r="B109" s="484" t="s">
        <v>48</v>
      </c>
      <c r="C109" s="487"/>
      <c r="D109" s="46"/>
      <c r="E109" s="46"/>
      <c r="F109" s="496"/>
      <c r="G109" s="522"/>
      <c r="H109" s="516"/>
      <c r="I109" s="516"/>
      <c r="J109" s="516"/>
      <c r="K109" s="516"/>
      <c r="L109" s="441"/>
      <c r="M109" s="442"/>
      <c r="N109" s="442"/>
      <c r="O109" s="442"/>
      <c r="P109" s="442"/>
      <c r="Q109" s="181"/>
    </row>
    <row r="110" spans="1:17" ht="15.75" customHeight="1">
      <c r="A110" s="481">
        <v>16</v>
      </c>
      <c r="B110" s="482" t="s">
        <v>85</v>
      </c>
      <c r="C110" s="487">
        <v>4865169</v>
      </c>
      <c r="D110" s="46" t="s">
        <v>12</v>
      </c>
      <c r="E110" s="47" t="s">
        <v>354</v>
      </c>
      <c r="F110" s="496">
        <v>-1000</v>
      </c>
      <c r="G110" s="441">
        <v>1160</v>
      </c>
      <c r="H110" s="442">
        <v>1194</v>
      </c>
      <c r="I110" s="516">
        <f>G110-H110</f>
        <v>-34</v>
      </c>
      <c r="J110" s="516">
        <f t="shared" si="18"/>
        <v>34000</v>
      </c>
      <c r="K110" s="516">
        <f t="shared" si="19"/>
        <v>0.034</v>
      </c>
      <c r="L110" s="441">
        <v>60903</v>
      </c>
      <c r="M110" s="442">
        <v>60903</v>
      </c>
      <c r="N110" s="442">
        <f>L110-M110</f>
        <v>0</v>
      </c>
      <c r="O110" s="442">
        <f t="shared" si="20"/>
        <v>0</v>
      </c>
      <c r="P110" s="442">
        <f t="shared" si="21"/>
        <v>0</v>
      </c>
      <c r="Q110" s="181"/>
    </row>
    <row r="111" spans="1:17" ht="15.75" customHeight="1">
      <c r="A111" s="481"/>
      <c r="B111" s="483" t="s">
        <v>52</v>
      </c>
      <c r="C111" s="464"/>
      <c r="D111" s="50"/>
      <c r="E111" s="50"/>
      <c r="F111" s="496"/>
      <c r="G111" s="522"/>
      <c r="H111" s="523"/>
      <c r="I111" s="523"/>
      <c r="J111" s="523"/>
      <c r="K111" s="516"/>
      <c r="L111" s="444"/>
      <c r="M111" s="519"/>
      <c r="N111" s="519"/>
      <c r="O111" s="519"/>
      <c r="P111" s="442"/>
      <c r="Q111" s="226"/>
    </row>
    <row r="112" spans="1:17" ht="15.75" customHeight="1">
      <c r="A112" s="481"/>
      <c r="B112" s="483" t="s">
        <v>53</v>
      </c>
      <c r="C112" s="464"/>
      <c r="D112" s="50"/>
      <c r="E112" s="50"/>
      <c r="F112" s="496"/>
      <c r="G112" s="522"/>
      <c r="H112" s="523"/>
      <c r="I112" s="523"/>
      <c r="J112" s="523"/>
      <c r="K112" s="516"/>
      <c r="L112" s="444"/>
      <c r="M112" s="519"/>
      <c r="N112" s="519"/>
      <c r="O112" s="519"/>
      <c r="P112" s="442"/>
      <c r="Q112" s="226"/>
    </row>
    <row r="113" spans="1:17" ht="15.75" customHeight="1">
      <c r="A113" s="489"/>
      <c r="B113" s="492" t="s">
        <v>66</v>
      </c>
      <c r="C113" s="487"/>
      <c r="D113" s="50"/>
      <c r="E113" s="50"/>
      <c r="F113" s="496"/>
      <c r="G113" s="522"/>
      <c r="H113" s="516"/>
      <c r="I113" s="516"/>
      <c r="J113" s="516"/>
      <c r="K113" s="516"/>
      <c r="L113" s="444"/>
      <c r="M113" s="442"/>
      <c r="N113" s="442"/>
      <c r="O113" s="442"/>
      <c r="P113" s="442"/>
      <c r="Q113" s="226"/>
    </row>
    <row r="114" spans="1:17" ht="24" customHeight="1">
      <c r="A114" s="481">
        <v>17</v>
      </c>
      <c r="B114" s="493" t="s">
        <v>67</v>
      </c>
      <c r="C114" s="487">
        <v>4865091</v>
      </c>
      <c r="D114" s="46" t="s">
        <v>12</v>
      </c>
      <c r="E114" s="47" t="s">
        <v>354</v>
      </c>
      <c r="F114" s="496">
        <v>-500</v>
      </c>
      <c r="G114" s="441">
        <v>5522</v>
      </c>
      <c r="H114" s="442">
        <v>5452</v>
      </c>
      <c r="I114" s="516">
        <f>G114-H114</f>
        <v>70</v>
      </c>
      <c r="J114" s="516">
        <f>$F114*I114</f>
        <v>-35000</v>
      </c>
      <c r="K114" s="516">
        <f>J114/1000000</f>
        <v>-0.035</v>
      </c>
      <c r="L114" s="441">
        <v>28829</v>
      </c>
      <c r="M114" s="442">
        <v>28792</v>
      </c>
      <c r="N114" s="442">
        <f>L114-M114</f>
        <v>37</v>
      </c>
      <c r="O114" s="442">
        <f>$F114*N114</f>
        <v>-18500</v>
      </c>
      <c r="P114" s="442">
        <f>O114/1000000</f>
        <v>-0.0185</v>
      </c>
      <c r="Q114" s="580"/>
    </row>
    <row r="115" spans="1:17" ht="15.75" customHeight="1">
      <c r="A115" s="481">
        <v>18</v>
      </c>
      <c r="B115" s="493" t="s">
        <v>68</v>
      </c>
      <c r="C115" s="487">
        <v>4902530</v>
      </c>
      <c r="D115" s="46" t="s">
        <v>12</v>
      </c>
      <c r="E115" s="47" t="s">
        <v>354</v>
      </c>
      <c r="F115" s="496">
        <v>-500</v>
      </c>
      <c r="G115" s="441">
        <v>3653</v>
      </c>
      <c r="H115" s="442">
        <v>3601</v>
      </c>
      <c r="I115" s="516">
        <f aca="true" t="shared" si="22" ref="I115:I127">G115-H115</f>
        <v>52</v>
      </c>
      <c r="J115" s="516">
        <f aca="true" t="shared" si="23" ref="J115:J131">$F115*I115</f>
        <v>-26000</v>
      </c>
      <c r="K115" s="516">
        <f aca="true" t="shared" si="24" ref="K115:K131">J115/1000000</f>
        <v>-0.026</v>
      </c>
      <c r="L115" s="441">
        <v>26679</v>
      </c>
      <c r="M115" s="442">
        <v>26659</v>
      </c>
      <c r="N115" s="442">
        <f aca="true" t="shared" si="25" ref="N115:N127">L115-M115</f>
        <v>20</v>
      </c>
      <c r="O115" s="442">
        <f aca="true" t="shared" si="26" ref="O115:O131">$F115*N115</f>
        <v>-10000</v>
      </c>
      <c r="P115" s="442">
        <f aca="true" t="shared" si="27" ref="P115:P131">O115/1000000</f>
        <v>-0.01</v>
      </c>
      <c r="Q115" s="181"/>
    </row>
    <row r="116" spans="1:17" ht="15.75" customHeight="1">
      <c r="A116" s="481">
        <v>19</v>
      </c>
      <c r="B116" s="493" t="s">
        <v>69</v>
      </c>
      <c r="C116" s="487">
        <v>4902531</v>
      </c>
      <c r="D116" s="46" t="s">
        <v>12</v>
      </c>
      <c r="E116" s="47" t="s">
        <v>354</v>
      </c>
      <c r="F116" s="496">
        <v>-500</v>
      </c>
      <c r="G116" s="441">
        <v>5360</v>
      </c>
      <c r="H116" s="442">
        <v>5206</v>
      </c>
      <c r="I116" s="516">
        <f t="shared" si="22"/>
        <v>154</v>
      </c>
      <c r="J116" s="516">
        <f t="shared" si="23"/>
        <v>-77000</v>
      </c>
      <c r="K116" s="516">
        <f t="shared" si="24"/>
        <v>-0.077</v>
      </c>
      <c r="L116" s="441">
        <v>14551</v>
      </c>
      <c r="M116" s="442">
        <v>14551</v>
      </c>
      <c r="N116" s="442">
        <f t="shared" si="25"/>
        <v>0</v>
      </c>
      <c r="O116" s="442">
        <f t="shared" si="26"/>
        <v>0</v>
      </c>
      <c r="P116" s="442">
        <f t="shared" si="27"/>
        <v>0</v>
      </c>
      <c r="Q116" s="181"/>
    </row>
    <row r="117" spans="1:17" ht="15.75" customHeight="1">
      <c r="A117" s="481">
        <v>20</v>
      </c>
      <c r="B117" s="493" t="s">
        <v>70</v>
      </c>
      <c r="C117" s="487">
        <v>4865072</v>
      </c>
      <c r="D117" s="46" t="s">
        <v>12</v>
      </c>
      <c r="E117" s="47" t="s">
        <v>354</v>
      </c>
      <c r="F117" s="747">
        <v>-666.666666666667</v>
      </c>
      <c r="G117" s="444">
        <v>659</v>
      </c>
      <c r="H117" s="445">
        <v>566</v>
      </c>
      <c r="I117" s="350">
        <f>G117-H117</f>
        <v>93</v>
      </c>
      <c r="J117" s="350">
        <f t="shared" si="23"/>
        <v>-62000.00000000003</v>
      </c>
      <c r="K117" s="350">
        <f t="shared" si="24"/>
        <v>-0.06200000000000003</v>
      </c>
      <c r="L117" s="444">
        <v>554</v>
      </c>
      <c r="M117" s="445">
        <v>554</v>
      </c>
      <c r="N117" s="445">
        <f>L117-M117</f>
        <v>0</v>
      </c>
      <c r="O117" s="445">
        <f t="shared" si="26"/>
        <v>0</v>
      </c>
      <c r="P117" s="445">
        <f t="shared" si="27"/>
        <v>0</v>
      </c>
      <c r="Q117" s="745"/>
    </row>
    <row r="118" spans="1:17" ht="15.75" customHeight="1">
      <c r="A118" s="481"/>
      <c r="B118" s="492" t="s">
        <v>34</v>
      </c>
      <c r="C118" s="487"/>
      <c r="D118" s="50"/>
      <c r="E118" s="50"/>
      <c r="F118" s="496"/>
      <c r="G118" s="522"/>
      <c r="H118" s="516"/>
      <c r="I118" s="516"/>
      <c r="J118" s="516"/>
      <c r="K118" s="516"/>
      <c r="L118" s="441"/>
      <c r="M118" s="442"/>
      <c r="N118" s="442"/>
      <c r="O118" s="442"/>
      <c r="P118" s="442"/>
      <c r="Q118" s="181"/>
    </row>
    <row r="119" spans="1:17" ht="15.75" customHeight="1">
      <c r="A119" s="481">
        <v>21</v>
      </c>
      <c r="B119" s="494" t="s">
        <v>71</v>
      </c>
      <c r="C119" s="495">
        <v>4864807</v>
      </c>
      <c r="D119" s="46" t="s">
        <v>12</v>
      </c>
      <c r="E119" s="47" t="s">
        <v>354</v>
      </c>
      <c r="F119" s="496">
        <v>-100</v>
      </c>
      <c r="G119" s="441">
        <v>141850</v>
      </c>
      <c r="H119" s="442">
        <v>138816</v>
      </c>
      <c r="I119" s="516">
        <f t="shared" si="22"/>
        <v>3034</v>
      </c>
      <c r="J119" s="516">
        <f t="shared" si="23"/>
        <v>-303400</v>
      </c>
      <c r="K119" s="516">
        <f t="shared" si="24"/>
        <v>-0.3034</v>
      </c>
      <c r="L119" s="441">
        <v>23969</v>
      </c>
      <c r="M119" s="442">
        <v>23963</v>
      </c>
      <c r="N119" s="442">
        <f t="shared" si="25"/>
        <v>6</v>
      </c>
      <c r="O119" s="442">
        <f t="shared" si="26"/>
        <v>-600</v>
      </c>
      <c r="P119" s="442">
        <f t="shared" si="27"/>
        <v>-0.0006</v>
      </c>
      <c r="Q119" s="181"/>
    </row>
    <row r="120" spans="1:17" ht="15.75" customHeight="1">
      <c r="A120" s="481">
        <v>22</v>
      </c>
      <c r="B120" s="494" t="s">
        <v>145</v>
      </c>
      <c r="C120" s="495">
        <v>4865086</v>
      </c>
      <c r="D120" s="46" t="s">
        <v>12</v>
      </c>
      <c r="E120" s="47" t="s">
        <v>354</v>
      </c>
      <c r="F120" s="496">
        <v>-100</v>
      </c>
      <c r="G120" s="441">
        <v>21153</v>
      </c>
      <c r="H120" s="442">
        <v>21001</v>
      </c>
      <c r="I120" s="516">
        <f t="shared" si="22"/>
        <v>152</v>
      </c>
      <c r="J120" s="516">
        <f t="shared" si="23"/>
        <v>-15200</v>
      </c>
      <c r="K120" s="516">
        <f t="shared" si="24"/>
        <v>-0.0152</v>
      </c>
      <c r="L120" s="441">
        <v>41336</v>
      </c>
      <c r="M120" s="442">
        <v>41325</v>
      </c>
      <c r="N120" s="442">
        <f t="shared" si="25"/>
        <v>11</v>
      </c>
      <c r="O120" s="442">
        <f t="shared" si="26"/>
        <v>-1100</v>
      </c>
      <c r="P120" s="442">
        <f t="shared" si="27"/>
        <v>-0.0011</v>
      </c>
      <c r="Q120" s="181"/>
    </row>
    <row r="121" spans="1:17" ht="15.75" customHeight="1">
      <c r="A121" s="481"/>
      <c r="B121" s="484" t="s">
        <v>72</v>
      </c>
      <c r="C121" s="487"/>
      <c r="D121" s="46"/>
      <c r="E121" s="46"/>
      <c r="F121" s="496"/>
      <c r="G121" s="522"/>
      <c r="H121" s="516"/>
      <c r="I121" s="516"/>
      <c r="J121" s="516"/>
      <c r="K121" s="516"/>
      <c r="L121" s="441"/>
      <c r="M121" s="442"/>
      <c r="N121" s="442"/>
      <c r="O121" s="442"/>
      <c r="P121" s="442"/>
      <c r="Q121" s="181"/>
    </row>
    <row r="122" spans="1:17" ht="15.75" customHeight="1">
      <c r="A122" s="481">
        <v>23</v>
      </c>
      <c r="B122" s="482" t="s">
        <v>65</v>
      </c>
      <c r="C122" s="487">
        <v>4902535</v>
      </c>
      <c r="D122" s="46" t="s">
        <v>12</v>
      </c>
      <c r="E122" s="47" t="s">
        <v>354</v>
      </c>
      <c r="F122" s="496">
        <v>-100</v>
      </c>
      <c r="G122" s="441">
        <v>993449</v>
      </c>
      <c r="H122" s="442">
        <v>993917</v>
      </c>
      <c r="I122" s="516">
        <f t="shared" si="22"/>
        <v>-468</v>
      </c>
      <c r="J122" s="516">
        <f t="shared" si="23"/>
        <v>46800</v>
      </c>
      <c r="K122" s="516">
        <f t="shared" si="24"/>
        <v>0.0468</v>
      </c>
      <c r="L122" s="441">
        <v>5897</v>
      </c>
      <c r="M122" s="442">
        <v>5898</v>
      </c>
      <c r="N122" s="442">
        <f t="shared" si="25"/>
        <v>-1</v>
      </c>
      <c r="O122" s="442">
        <f t="shared" si="26"/>
        <v>100</v>
      </c>
      <c r="P122" s="442">
        <f t="shared" si="27"/>
        <v>0.0001</v>
      </c>
      <c r="Q122" s="181"/>
    </row>
    <row r="123" spans="1:17" ht="15.75" customHeight="1">
      <c r="A123" s="481">
        <v>24</v>
      </c>
      <c r="B123" s="482" t="s">
        <v>73</v>
      </c>
      <c r="C123" s="487">
        <v>4902536</v>
      </c>
      <c r="D123" s="46" t="s">
        <v>12</v>
      </c>
      <c r="E123" s="47" t="s">
        <v>354</v>
      </c>
      <c r="F123" s="496">
        <v>-100</v>
      </c>
      <c r="G123" s="441">
        <v>7916</v>
      </c>
      <c r="H123" s="442">
        <v>7991</v>
      </c>
      <c r="I123" s="516">
        <f t="shared" si="22"/>
        <v>-75</v>
      </c>
      <c r="J123" s="516">
        <f t="shared" si="23"/>
        <v>7500</v>
      </c>
      <c r="K123" s="516">
        <f t="shared" si="24"/>
        <v>0.0075</v>
      </c>
      <c r="L123" s="441">
        <v>15336</v>
      </c>
      <c r="M123" s="442">
        <v>15336</v>
      </c>
      <c r="N123" s="442">
        <f t="shared" si="25"/>
        <v>0</v>
      </c>
      <c r="O123" s="442">
        <f t="shared" si="26"/>
        <v>0</v>
      </c>
      <c r="P123" s="442">
        <f t="shared" si="27"/>
        <v>0</v>
      </c>
      <c r="Q123" s="181"/>
    </row>
    <row r="124" spans="1:17" ht="15.75" customHeight="1">
      <c r="A124" s="481">
        <v>25</v>
      </c>
      <c r="B124" s="482" t="s">
        <v>86</v>
      </c>
      <c r="C124" s="487">
        <v>4902537</v>
      </c>
      <c r="D124" s="46" t="s">
        <v>12</v>
      </c>
      <c r="E124" s="47" t="s">
        <v>354</v>
      </c>
      <c r="F124" s="496">
        <v>-100</v>
      </c>
      <c r="G124" s="441">
        <v>23461</v>
      </c>
      <c r="H124" s="442">
        <v>22445</v>
      </c>
      <c r="I124" s="516">
        <f t="shared" si="22"/>
        <v>1016</v>
      </c>
      <c r="J124" s="516">
        <f t="shared" si="23"/>
        <v>-101600</v>
      </c>
      <c r="K124" s="516">
        <f t="shared" si="24"/>
        <v>-0.1016</v>
      </c>
      <c r="L124" s="441">
        <v>54106</v>
      </c>
      <c r="M124" s="442">
        <v>54105</v>
      </c>
      <c r="N124" s="442">
        <f t="shared" si="25"/>
        <v>1</v>
      </c>
      <c r="O124" s="442">
        <f t="shared" si="26"/>
        <v>-100</v>
      </c>
      <c r="P124" s="442">
        <f t="shared" si="27"/>
        <v>-0.0001</v>
      </c>
      <c r="Q124" s="181"/>
    </row>
    <row r="125" spans="1:17" ht="15.75" customHeight="1">
      <c r="A125" s="481">
        <v>26</v>
      </c>
      <c r="B125" s="482" t="s">
        <v>74</v>
      </c>
      <c r="C125" s="487">
        <v>4902579</v>
      </c>
      <c r="D125" s="46" t="s">
        <v>12</v>
      </c>
      <c r="E125" s="47" t="s">
        <v>354</v>
      </c>
      <c r="F125" s="496">
        <v>-100</v>
      </c>
      <c r="G125" s="444">
        <v>4619</v>
      </c>
      <c r="H125" s="445">
        <v>4695</v>
      </c>
      <c r="I125" s="350">
        <f>G125-H125</f>
        <v>-76</v>
      </c>
      <c r="J125" s="350">
        <f t="shared" si="23"/>
        <v>7600</v>
      </c>
      <c r="K125" s="350">
        <f t="shared" si="24"/>
        <v>0.0076</v>
      </c>
      <c r="L125" s="444">
        <v>999973</v>
      </c>
      <c r="M125" s="445">
        <v>999974</v>
      </c>
      <c r="N125" s="445">
        <f>L125-M125</f>
        <v>-1</v>
      </c>
      <c r="O125" s="445">
        <f t="shared" si="26"/>
        <v>100</v>
      </c>
      <c r="P125" s="445">
        <f t="shared" si="27"/>
        <v>0.0001</v>
      </c>
      <c r="Q125" s="721"/>
    </row>
    <row r="126" spans="1:17" ht="15.75" customHeight="1">
      <c r="A126" s="481">
        <v>27</v>
      </c>
      <c r="B126" s="482" t="s">
        <v>75</v>
      </c>
      <c r="C126" s="487">
        <v>4902539</v>
      </c>
      <c r="D126" s="46" t="s">
        <v>12</v>
      </c>
      <c r="E126" s="47" t="s">
        <v>354</v>
      </c>
      <c r="F126" s="496">
        <v>-100</v>
      </c>
      <c r="G126" s="441">
        <v>998747</v>
      </c>
      <c r="H126" s="442">
        <v>998783</v>
      </c>
      <c r="I126" s="516">
        <f t="shared" si="22"/>
        <v>-36</v>
      </c>
      <c r="J126" s="516">
        <f t="shared" si="23"/>
        <v>3600</v>
      </c>
      <c r="K126" s="516">
        <f t="shared" si="24"/>
        <v>0.0036</v>
      </c>
      <c r="L126" s="441">
        <v>131</v>
      </c>
      <c r="M126" s="442">
        <v>131</v>
      </c>
      <c r="N126" s="442">
        <f t="shared" si="25"/>
        <v>0</v>
      </c>
      <c r="O126" s="442">
        <f t="shared" si="26"/>
        <v>0</v>
      </c>
      <c r="P126" s="442">
        <f t="shared" si="27"/>
        <v>0</v>
      </c>
      <c r="Q126" s="181"/>
    </row>
    <row r="127" spans="1:17" ht="15.75" customHeight="1">
      <c r="A127" s="481">
        <v>28</v>
      </c>
      <c r="B127" s="482" t="s">
        <v>61</v>
      </c>
      <c r="C127" s="487">
        <v>4902540</v>
      </c>
      <c r="D127" s="46" t="s">
        <v>12</v>
      </c>
      <c r="E127" s="47" t="s">
        <v>354</v>
      </c>
      <c r="F127" s="496">
        <v>-100</v>
      </c>
      <c r="G127" s="441">
        <v>15</v>
      </c>
      <c r="H127" s="442">
        <v>15</v>
      </c>
      <c r="I127" s="516">
        <f t="shared" si="22"/>
        <v>0</v>
      </c>
      <c r="J127" s="516">
        <f t="shared" si="23"/>
        <v>0</v>
      </c>
      <c r="K127" s="516">
        <f t="shared" si="24"/>
        <v>0</v>
      </c>
      <c r="L127" s="441">
        <v>13398</v>
      </c>
      <c r="M127" s="442">
        <v>13398</v>
      </c>
      <c r="N127" s="442">
        <f t="shared" si="25"/>
        <v>0</v>
      </c>
      <c r="O127" s="442">
        <f t="shared" si="26"/>
        <v>0</v>
      </c>
      <c r="P127" s="442">
        <f t="shared" si="27"/>
        <v>0</v>
      </c>
      <c r="Q127" s="181"/>
    </row>
    <row r="128" spans="1:17" ht="15.75" customHeight="1">
      <c r="A128" s="481"/>
      <c r="B128" s="484" t="s">
        <v>76</v>
      </c>
      <c r="C128" s="487"/>
      <c r="D128" s="46"/>
      <c r="E128" s="46"/>
      <c r="F128" s="496"/>
      <c r="G128" s="522"/>
      <c r="H128" s="516"/>
      <c r="I128" s="516"/>
      <c r="J128" s="516"/>
      <c r="K128" s="516"/>
      <c r="L128" s="441"/>
      <c r="M128" s="442"/>
      <c r="N128" s="442"/>
      <c r="O128" s="442"/>
      <c r="P128" s="442"/>
      <c r="Q128" s="181"/>
    </row>
    <row r="129" spans="1:17" ht="15.75" customHeight="1">
      <c r="A129" s="481">
        <v>29</v>
      </c>
      <c r="B129" s="482" t="s">
        <v>77</v>
      </c>
      <c r="C129" s="487">
        <v>4902541</v>
      </c>
      <c r="D129" s="46" t="s">
        <v>12</v>
      </c>
      <c r="E129" s="47" t="s">
        <v>354</v>
      </c>
      <c r="F129" s="496">
        <v>-100</v>
      </c>
      <c r="G129" s="441">
        <v>18036</v>
      </c>
      <c r="H129" s="442">
        <v>17398</v>
      </c>
      <c r="I129" s="516">
        <f>G129-H129</f>
        <v>638</v>
      </c>
      <c r="J129" s="516">
        <f t="shared" si="23"/>
        <v>-63800</v>
      </c>
      <c r="K129" s="516">
        <f t="shared" si="24"/>
        <v>-0.0638</v>
      </c>
      <c r="L129" s="441">
        <v>71879</v>
      </c>
      <c r="M129" s="442">
        <v>71878</v>
      </c>
      <c r="N129" s="442">
        <f>L129-M129</f>
        <v>1</v>
      </c>
      <c r="O129" s="442">
        <f t="shared" si="26"/>
        <v>-100</v>
      </c>
      <c r="P129" s="442">
        <f t="shared" si="27"/>
        <v>-0.0001</v>
      </c>
      <c r="Q129" s="181"/>
    </row>
    <row r="130" spans="1:17" ht="15.75" customHeight="1">
      <c r="A130" s="481">
        <v>30</v>
      </c>
      <c r="B130" s="482" t="s">
        <v>78</v>
      </c>
      <c r="C130" s="487">
        <v>4902542</v>
      </c>
      <c r="D130" s="46" t="s">
        <v>12</v>
      </c>
      <c r="E130" s="47" t="s">
        <v>354</v>
      </c>
      <c r="F130" s="496">
        <v>-100</v>
      </c>
      <c r="G130" s="441">
        <v>13702</v>
      </c>
      <c r="H130" s="442">
        <v>12965</v>
      </c>
      <c r="I130" s="516">
        <f>G130-H130</f>
        <v>737</v>
      </c>
      <c r="J130" s="516">
        <f t="shared" si="23"/>
        <v>-73700</v>
      </c>
      <c r="K130" s="516">
        <f t="shared" si="24"/>
        <v>-0.0737</v>
      </c>
      <c r="L130" s="441">
        <v>62674</v>
      </c>
      <c r="M130" s="442">
        <v>62674</v>
      </c>
      <c r="N130" s="442">
        <f>L130-M130</f>
        <v>0</v>
      </c>
      <c r="O130" s="442">
        <f t="shared" si="26"/>
        <v>0</v>
      </c>
      <c r="P130" s="442">
        <f t="shared" si="27"/>
        <v>0</v>
      </c>
      <c r="Q130" s="181"/>
    </row>
    <row r="131" spans="1:17" ht="15.75" customHeight="1">
      <c r="A131" s="481">
        <v>31</v>
      </c>
      <c r="B131" s="482" t="s">
        <v>79</v>
      </c>
      <c r="C131" s="487">
        <v>4902544</v>
      </c>
      <c r="D131" s="46" t="s">
        <v>12</v>
      </c>
      <c r="E131" s="47" t="s">
        <v>354</v>
      </c>
      <c r="F131" s="496">
        <v>-100</v>
      </c>
      <c r="G131" s="441">
        <v>999879</v>
      </c>
      <c r="H131" s="442">
        <v>998976</v>
      </c>
      <c r="I131" s="516">
        <f>G131-H131</f>
        <v>903</v>
      </c>
      <c r="J131" s="516">
        <f t="shared" si="23"/>
        <v>-90300</v>
      </c>
      <c r="K131" s="516">
        <f t="shared" si="24"/>
        <v>-0.0903</v>
      </c>
      <c r="L131" s="441">
        <v>999953</v>
      </c>
      <c r="M131" s="442">
        <v>999952</v>
      </c>
      <c r="N131" s="442">
        <f>L131-M131</f>
        <v>1</v>
      </c>
      <c r="O131" s="442">
        <f t="shared" si="26"/>
        <v>-100</v>
      </c>
      <c r="P131" s="442">
        <f t="shared" si="27"/>
        <v>-0.0001</v>
      </c>
      <c r="Q131" s="766" t="s">
        <v>417</v>
      </c>
    </row>
    <row r="132" spans="1:17" ht="15.75" customHeight="1" thickBot="1">
      <c r="A132" s="485"/>
      <c r="B132" s="486"/>
      <c r="C132" s="488"/>
      <c r="D132" s="110"/>
      <c r="E132" s="53"/>
      <c r="F132" s="431"/>
      <c r="G132" s="36"/>
      <c r="H132" s="30"/>
      <c r="I132" s="31"/>
      <c r="J132" s="31"/>
      <c r="K132" s="32"/>
      <c r="L132" s="471"/>
      <c r="M132" s="31"/>
      <c r="N132" s="31"/>
      <c r="O132" s="31"/>
      <c r="P132" s="32"/>
      <c r="Q132" s="182"/>
    </row>
    <row r="133" ht="13.5" thickTop="1"/>
    <row r="134" spans="4:16" ht="16.5">
      <c r="D134" s="22"/>
      <c r="K134" s="608">
        <f>SUM(K90:K132)</f>
        <v>1.1601652899999997</v>
      </c>
      <c r="L134" s="61"/>
      <c r="M134" s="61"/>
      <c r="N134" s="61"/>
      <c r="O134" s="61"/>
      <c r="P134" s="524">
        <f>SUM(P90:P132)</f>
        <v>0.008833329999999995</v>
      </c>
    </row>
    <row r="135" spans="11:16" ht="14.25">
      <c r="K135" s="61"/>
      <c r="L135" s="61"/>
      <c r="M135" s="61"/>
      <c r="N135" s="61"/>
      <c r="O135" s="61"/>
      <c r="P135" s="61"/>
    </row>
    <row r="136" spans="11:16" ht="14.25">
      <c r="K136" s="61"/>
      <c r="L136" s="61"/>
      <c r="M136" s="61"/>
      <c r="N136" s="61"/>
      <c r="O136" s="61"/>
      <c r="P136" s="61"/>
    </row>
    <row r="137" spans="17:18" ht="12.75">
      <c r="Q137" s="541" t="str">
        <f>NDPL!Q1</f>
        <v>JANUARY-2014</v>
      </c>
      <c r="R137" s="307"/>
    </row>
    <row r="138" ht="13.5" thickBot="1"/>
    <row r="139" spans="1:17" ht="44.25" customHeight="1">
      <c r="A139" s="434"/>
      <c r="B139" s="432" t="s">
        <v>150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8"/>
    </row>
    <row r="140" spans="1:17" ht="19.5" customHeight="1">
      <c r="A140" s="275"/>
      <c r="B140" s="356" t="s">
        <v>151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59"/>
    </row>
    <row r="141" spans="1:17" ht="19.5" customHeight="1">
      <c r="A141" s="275"/>
      <c r="B141" s="351" t="s">
        <v>256</v>
      </c>
      <c r="C141" s="19"/>
      <c r="D141" s="19"/>
      <c r="E141" s="19"/>
      <c r="F141" s="19"/>
      <c r="G141" s="19"/>
      <c r="H141" s="19"/>
      <c r="I141" s="19"/>
      <c r="J141" s="19"/>
      <c r="K141" s="244">
        <f>K53</f>
        <v>-3.9655</v>
      </c>
      <c r="L141" s="244"/>
      <c r="M141" s="244"/>
      <c r="N141" s="244"/>
      <c r="O141" s="244"/>
      <c r="P141" s="244">
        <f>P53</f>
        <v>-8.915099999999997</v>
      </c>
      <c r="Q141" s="59"/>
    </row>
    <row r="142" spans="1:17" ht="19.5" customHeight="1">
      <c r="A142" s="275"/>
      <c r="B142" s="351" t="s">
        <v>257</v>
      </c>
      <c r="C142" s="19"/>
      <c r="D142" s="19"/>
      <c r="E142" s="19"/>
      <c r="F142" s="19"/>
      <c r="G142" s="19"/>
      <c r="H142" s="19"/>
      <c r="I142" s="19"/>
      <c r="J142" s="19"/>
      <c r="K142" s="609">
        <f>K134</f>
        <v>1.1601652899999997</v>
      </c>
      <c r="L142" s="244"/>
      <c r="M142" s="244"/>
      <c r="N142" s="244"/>
      <c r="O142" s="244"/>
      <c r="P142" s="244">
        <f>P134</f>
        <v>0.008833329999999995</v>
      </c>
      <c r="Q142" s="59"/>
    </row>
    <row r="143" spans="1:17" ht="19.5" customHeight="1">
      <c r="A143" s="275"/>
      <c r="B143" s="351" t="s">
        <v>152</v>
      </c>
      <c r="C143" s="19"/>
      <c r="D143" s="19"/>
      <c r="E143" s="19"/>
      <c r="F143" s="19"/>
      <c r="G143" s="19"/>
      <c r="H143" s="19"/>
      <c r="I143" s="19"/>
      <c r="J143" s="19"/>
      <c r="K143" s="609">
        <f>'ROHTAK ROAD'!K44</f>
        <v>-1.271</v>
      </c>
      <c r="L143" s="244"/>
      <c r="M143" s="244"/>
      <c r="N143" s="244"/>
      <c r="O143" s="244"/>
      <c r="P143" s="609">
        <f>'ROHTAK ROAD'!P44</f>
        <v>0.0042</v>
      </c>
      <c r="Q143" s="59"/>
    </row>
    <row r="144" spans="1:17" ht="19.5" customHeight="1">
      <c r="A144" s="275"/>
      <c r="B144" s="351" t="s">
        <v>153</v>
      </c>
      <c r="C144" s="19"/>
      <c r="D144" s="19"/>
      <c r="E144" s="19"/>
      <c r="F144" s="19"/>
      <c r="G144" s="19"/>
      <c r="H144" s="19"/>
      <c r="I144" s="19"/>
      <c r="J144" s="19"/>
      <c r="K144" s="609">
        <f>SUM(K141:K143)</f>
        <v>-4.07633471</v>
      </c>
      <c r="L144" s="244"/>
      <c r="M144" s="244"/>
      <c r="N144" s="244"/>
      <c r="O144" s="244"/>
      <c r="P144" s="609">
        <f>SUM(P141:P143)</f>
        <v>-8.902066669999996</v>
      </c>
      <c r="Q144" s="59"/>
    </row>
    <row r="145" spans="1:17" ht="19.5" customHeight="1">
      <c r="A145" s="275"/>
      <c r="B145" s="356" t="s">
        <v>154</v>
      </c>
      <c r="C145" s="19"/>
      <c r="D145" s="19"/>
      <c r="E145" s="19"/>
      <c r="F145" s="19"/>
      <c r="G145" s="19"/>
      <c r="H145" s="19"/>
      <c r="I145" s="19"/>
      <c r="J145" s="19"/>
      <c r="K145" s="244"/>
      <c r="L145" s="244"/>
      <c r="M145" s="244"/>
      <c r="N145" s="244"/>
      <c r="O145" s="244"/>
      <c r="P145" s="244"/>
      <c r="Q145" s="59"/>
    </row>
    <row r="146" spans="1:17" ht="19.5" customHeight="1">
      <c r="A146" s="275"/>
      <c r="B146" s="351" t="s">
        <v>258</v>
      </c>
      <c r="C146" s="19"/>
      <c r="D146" s="19"/>
      <c r="E146" s="19"/>
      <c r="F146" s="19"/>
      <c r="G146" s="19"/>
      <c r="H146" s="19"/>
      <c r="I146" s="19"/>
      <c r="J146" s="19"/>
      <c r="K146" s="244">
        <f>K82</f>
        <v>5.598999999999999</v>
      </c>
      <c r="L146" s="244"/>
      <c r="M146" s="244"/>
      <c r="N146" s="244"/>
      <c r="O146" s="244"/>
      <c r="P146" s="244">
        <f>P82</f>
        <v>0.5900000000000001</v>
      </c>
      <c r="Q146" s="59"/>
    </row>
    <row r="147" spans="1:17" ht="19.5" customHeight="1" thickBot="1">
      <c r="A147" s="276"/>
      <c r="B147" s="433" t="s">
        <v>155</v>
      </c>
      <c r="C147" s="60"/>
      <c r="D147" s="60"/>
      <c r="E147" s="60"/>
      <c r="F147" s="60"/>
      <c r="G147" s="60"/>
      <c r="H147" s="60"/>
      <c r="I147" s="60"/>
      <c r="J147" s="60"/>
      <c r="K147" s="610">
        <f>SUM(K144:K146)</f>
        <v>1.522665289999999</v>
      </c>
      <c r="L147" s="242"/>
      <c r="M147" s="242"/>
      <c r="N147" s="242"/>
      <c r="O147" s="242"/>
      <c r="P147" s="241">
        <f>SUM(P144:P146)</f>
        <v>-8.312066669999997</v>
      </c>
      <c r="Q147" s="243"/>
    </row>
    <row r="148" ht="12.75">
      <c r="A148" s="275"/>
    </row>
    <row r="149" ht="12.75">
      <c r="A149" s="275"/>
    </row>
    <row r="150" ht="12.75">
      <c r="A150" s="275"/>
    </row>
    <row r="151" ht="13.5" thickBot="1">
      <c r="A151" s="276"/>
    </row>
    <row r="152" spans="1:17" ht="12.75">
      <c r="A152" s="269"/>
      <c r="B152" s="270"/>
      <c r="C152" s="270"/>
      <c r="D152" s="270"/>
      <c r="E152" s="270"/>
      <c r="F152" s="270"/>
      <c r="G152" s="270"/>
      <c r="H152" s="57"/>
      <c r="I152" s="57"/>
      <c r="J152" s="57"/>
      <c r="K152" s="57"/>
      <c r="L152" s="57"/>
      <c r="M152" s="57"/>
      <c r="N152" s="57"/>
      <c r="O152" s="57"/>
      <c r="P152" s="57"/>
      <c r="Q152" s="58"/>
    </row>
    <row r="153" spans="1:17" ht="23.25">
      <c r="A153" s="277" t="s">
        <v>335</v>
      </c>
      <c r="B153" s="261"/>
      <c r="C153" s="261"/>
      <c r="D153" s="261"/>
      <c r="E153" s="261"/>
      <c r="F153" s="261"/>
      <c r="G153" s="261"/>
      <c r="H153" s="19"/>
      <c r="I153" s="19"/>
      <c r="J153" s="19"/>
      <c r="K153" s="19"/>
      <c r="L153" s="19"/>
      <c r="M153" s="19"/>
      <c r="N153" s="19"/>
      <c r="O153" s="19"/>
      <c r="P153" s="19"/>
      <c r="Q153" s="59"/>
    </row>
    <row r="154" spans="1:17" ht="12.75">
      <c r="A154" s="271"/>
      <c r="B154" s="261"/>
      <c r="C154" s="261"/>
      <c r="D154" s="261"/>
      <c r="E154" s="261"/>
      <c r="F154" s="261"/>
      <c r="G154" s="261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12.75">
      <c r="A155" s="272"/>
      <c r="B155" s="273"/>
      <c r="C155" s="273"/>
      <c r="D155" s="273"/>
      <c r="E155" s="273"/>
      <c r="F155" s="273"/>
      <c r="G155" s="273"/>
      <c r="H155" s="19"/>
      <c r="I155" s="19"/>
      <c r="J155" s="19"/>
      <c r="K155" s="299" t="s">
        <v>347</v>
      </c>
      <c r="L155" s="19"/>
      <c r="M155" s="19"/>
      <c r="N155" s="19"/>
      <c r="O155" s="19"/>
      <c r="P155" s="299" t="s">
        <v>348</v>
      </c>
      <c r="Q155" s="59"/>
    </row>
    <row r="156" spans="1:17" ht="12.75">
      <c r="A156" s="274"/>
      <c r="B156" s="160"/>
      <c r="C156" s="160"/>
      <c r="D156" s="160"/>
      <c r="E156" s="160"/>
      <c r="F156" s="160"/>
      <c r="G156" s="160"/>
      <c r="H156" s="19"/>
      <c r="I156" s="19"/>
      <c r="J156" s="19"/>
      <c r="K156" s="19"/>
      <c r="L156" s="19"/>
      <c r="M156" s="19"/>
      <c r="N156" s="19"/>
      <c r="O156" s="19"/>
      <c r="P156" s="19"/>
      <c r="Q156" s="59"/>
    </row>
    <row r="157" spans="1:17" ht="12.75">
      <c r="A157" s="274"/>
      <c r="B157" s="160"/>
      <c r="C157" s="160"/>
      <c r="D157" s="160"/>
      <c r="E157" s="160"/>
      <c r="F157" s="160"/>
      <c r="G157" s="160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8">
      <c r="A158" s="278" t="s">
        <v>338</v>
      </c>
      <c r="B158" s="262"/>
      <c r="C158" s="262"/>
      <c r="D158" s="263"/>
      <c r="E158" s="263"/>
      <c r="F158" s="264"/>
      <c r="G158" s="263"/>
      <c r="H158" s="19"/>
      <c r="I158" s="19"/>
      <c r="J158" s="19"/>
      <c r="K158" s="526">
        <f>K147</f>
        <v>1.522665289999999</v>
      </c>
      <c r="L158" s="263" t="s">
        <v>336</v>
      </c>
      <c r="M158" s="19"/>
      <c r="N158" s="19"/>
      <c r="O158" s="19"/>
      <c r="P158" s="526">
        <f>P147</f>
        <v>-8.312066669999997</v>
      </c>
      <c r="Q158" s="285" t="s">
        <v>336</v>
      </c>
    </row>
    <row r="159" spans="1:17" ht="18">
      <c r="A159" s="279"/>
      <c r="B159" s="265"/>
      <c r="C159" s="265"/>
      <c r="D159" s="261"/>
      <c r="E159" s="261"/>
      <c r="F159" s="266"/>
      <c r="G159" s="261"/>
      <c r="H159" s="19"/>
      <c r="I159" s="19"/>
      <c r="J159" s="19"/>
      <c r="K159" s="527"/>
      <c r="L159" s="261"/>
      <c r="M159" s="19"/>
      <c r="N159" s="19"/>
      <c r="O159" s="19"/>
      <c r="P159" s="527"/>
      <c r="Q159" s="286"/>
    </row>
    <row r="160" spans="1:17" ht="18">
      <c r="A160" s="280" t="s">
        <v>337</v>
      </c>
      <c r="B160" s="267"/>
      <c r="C160" s="51"/>
      <c r="D160" s="261"/>
      <c r="E160" s="261"/>
      <c r="F160" s="268"/>
      <c r="G160" s="263"/>
      <c r="H160" s="19"/>
      <c r="I160" s="19"/>
      <c r="J160" s="19"/>
      <c r="K160" s="527">
        <f>'STEPPED UP GENCO'!K45</f>
        <v>0.6190635456</v>
      </c>
      <c r="L160" s="263" t="s">
        <v>336</v>
      </c>
      <c r="M160" s="19"/>
      <c r="N160" s="19"/>
      <c r="O160" s="19"/>
      <c r="P160" s="527">
        <f>'STEPPED UP GENCO'!P45</f>
        <v>-1.7823688311999997</v>
      </c>
      <c r="Q160" s="285" t="s">
        <v>336</v>
      </c>
    </row>
    <row r="161" spans="1:17" ht="12.75">
      <c r="A161" s="275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59"/>
    </row>
    <row r="162" spans="1:17" ht="12.75">
      <c r="A162" s="275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12.75">
      <c r="A163" s="275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59"/>
    </row>
    <row r="164" spans="1:17" ht="20.25">
      <c r="A164" s="275"/>
      <c r="B164" s="19"/>
      <c r="C164" s="19"/>
      <c r="D164" s="19"/>
      <c r="E164" s="19"/>
      <c r="F164" s="19"/>
      <c r="G164" s="19"/>
      <c r="H164" s="262"/>
      <c r="I164" s="262"/>
      <c r="J164" s="281" t="s">
        <v>339</v>
      </c>
      <c r="K164" s="470">
        <f>SUM(K158:K163)</f>
        <v>2.141728835599999</v>
      </c>
      <c r="L164" s="281" t="s">
        <v>336</v>
      </c>
      <c r="M164" s="160"/>
      <c r="N164" s="19"/>
      <c r="O164" s="19"/>
      <c r="P164" s="470">
        <f>SUM(P158:P163)</f>
        <v>-10.094435501199996</v>
      </c>
      <c r="Q164" s="499" t="s">
        <v>336</v>
      </c>
    </row>
    <row r="165" spans="1:17" ht="13.5" thickBot="1">
      <c r="A165" s="276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187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3" max="255" man="1"/>
    <brk id="84" max="255" man="1"/>
    <brk id="13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7"/>
  <sheetViews>
    <sheetView view="pageBreakPreview" zoomScale="55" zoomScaleNormal="70" zoomScaleSheetLayoutView="55" workbookViewId="0" topLeftCell="A139">
      <selection activeCell="Q16" sqref="Q16:Q17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9.57421875" style="0" customWidth="1"/>
  </cols>
  <sheetData>
    <row r="1" spans="1:17" ht="26.25">
      <c r="A1" s="1" t="s">
        <v>244</v>
      </c>
      <c r="P1" s="538" t="str">
        <f>NDPL!$Q$1</f>
        <v>JANUARY-2014</v>
      </c>
      <c r="Q1" s="538"/>
    </row>
    <row r="2" ht="12.75">
      <c r="A2" s="17" t="s">
        <v>245</v>
      </c>
    </row>
    <row r="3" ht="23.25">
      <c r="A3" s="528" t="s">
        <v>156</v>
      </c>
    </row>
    <row r="4" spans="1:16" ht="24" thickBot="1">
      <c r="A4" s="529" t="s">
        <v>198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8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01/02/2014</v>
      </c>
      <c r="H5" s="39" t="str">
        <f>NDPL!H5</f>
        <v>INTIAL READING 01/01/2014</v>
      </c>
      <c r="I5" s="39" t="s">
        <v>4</v>
      </c>
      <c r="J5" s="39" t="s">
        <v>5</v>
      </c>
      <c r="K5" s="39" t="s">
        <v>6</v>
      </c>
      <c r="L5" s="41" t="str">
        <f>NDPL!G5</f>
        <v>FINAL READING 01/02/2014</v>
      </c>
      <c r="M5" s="39" t="str">
        <f>NDPL!H5</f>
        <v>INTIAL READING 01/01/2014</v>
      </c>
      <c r="N5" s="39" t="s">
        <v>4</v>
      </c>
      <c r="O5" s="39" t="s">
        <v>5</v>
      </c>
      <c r="P5" s="39" t="s">
        <v>6</v>
      </c>
      <c r="Q5" s="40" t="s">
        <v>317</v>
      </c>
    </row>
    <row r="6" ht="14.25" thickBot="1" thickTop="1"/>
    <row r="7" spans="1:17" ht="22.5" customHeight="1" thickTop="1">
      <c r="A7" s="353"/>
      <c r="B7" s="354" t="s">
        <v>157</v>
      </c>
      <c r="C7" s="355"/>
      <c r="D7" s="42"/>
      <c r="E7" s="42"/>
      <c r="F7" s="42"/>
      <c r="G7" s="34"/>
      <c r="H7" s="25"/>
      <c r="I7" s="25"/>
      <c r="J7" s="25"/>
      <c r="K7" s="25"/>
      <c r="L7" s="24"/>
      <c r="M7" s="25"/>
      <c r="N7" s="25"/>
      <c r="O7" s="25"/>
      <c r="P7" s="25"/>
      <c r="Q7" s="180"/>
    </row>
    <row r="8" spans="1:17" ht="24" customHeight="1">
      <c r="A8" s="326">
        <v>1</v>
      </c>
      <c r="B8" s="391" t="s">
        <v>158</v>
      </c>
      <c r="C8" s="392">
        <v>4865180</v>
      </c>
      <c r="D8" s="152" t="s">
        <v>12</v>
      </c>
      <c r="E8" s="116" t="s">
        <v>354</v>
      </c>
      <c r="F8" s="403">
        <v>4000</v>
      </c>
      <c r="G8" s="444">
        <v>998005</v>
      </c>
      <c r="H8" s="445">
        <v>998057</v>
      </c>
      <c r="I8" s="408">
        <f aca="true" t="shared" si="0" ref="I8:I14">G8-H8</f>
        <v>-52</v>
      </c>
      <c r="J8" s="408">
        <f>$F8*I8</f>
        <v>-208000</v>
      </c>
      <c r="K8" s="408">
        <f aca="true" t="shared" si="1" ref="K8:K81">J8/1000000</f>
        <v>-0.208</v>
      </c>
      <c r="L8" s="444">
        <v>8808</v>
      </c>
      <c r="M8" s="445">
        <v>8806</v>
      </c>
      <c r="N8" s="408">
        <f aca="true" t="shared" si="2" ref="N8:N14">L8-M8</f>
        <v>2</v>
      </c>
      <c r="O8" s="408">
        <f>$F8*N8</f>
        <v>8000</v>
      </c>
      <c r="P8" s="408">
        <f aca="true" t="shared" si="3" ref="P8:P81">O8/1000000</f>
        <v>0.008</v>
      </c>
      <c r="Q8" s="556"/>
    </row>
    <row r="9" spans="1:17" ht="24.75" customHeight="1">
      <c r="A9" s="326">
        <v>2</v>
      </c>
      <c r="B9" s="391" t="s">
        <v>159</v>
      </c>
      <c r="C9" s="392">
        <v>4865095</v>
      </c>
      <c r="D9" s="152" t="s">
        <v>12</v>
      </c>
      <c r="E9" s="116" t="s">
        <v>354</v>
      </c>
      <c r="F9" s="403">
        <v>1333.33</v>
      </c>
      <c r="G9" s="441">
        <v>986917</v>
      </c>
      <c r="H9" s="442">
        <v>987298</v>
      </c>
      <c r="I9" s="411">
        <f t="shared" si="0"/>
        <v>-381</v>
      </c>
      <c r="J9" s="411">
        <f aca="true" t="shared" si="4" ref="J9:J81">$F9*I9</f>
        <v>-507998.73</v>
      </c>
      <c r="K9" s="411">
        <f t="shared" si="1"/>
        <v>-0.50799873</v>
      </c>
      <c r="L9" s="441">
        <v>673964</v>
      </c>
      <c r="M9" s="442">
        <v>673971</v>
      </c>
      <c r="N9" s="411">
        <f t="shared" si="2"/>
        <v>-7</v>
      </c>
      <c r="O9" s="411">
        <f aca="true" t="shared" si="5" ref="O9:O81">$F9*N9</f>
        <v>-9333.31</v>
      </c>
      <c r="P9" s="706">
        <f t="shared" si="3"/>
        <v>-0.00933331</v>
      </c>
      <c r="Q9" s="686"/>
    </row>
    <row r="10" spans="1:17" ht="22.5" customHeight="1">
      <c r="A10" s="326">
        <v>3</v>
      </c>
      <c r="B10" s="391" t="s">
        <v>160</v>
      </c>
      <c r="C10" s="392">
        <v>4865166</v>
      </c>
      <c r="D10" s="152" t="s">
        <v>12</v>
      </c>
      <c r="E10" s="116" t="s">
        <v>354</v>
      </c>
      <c r="F10" s="403">
        <v>1000</v>
      </c>
      <c r="G10" s="441"/>
      <c r="H10" s="442"/>
      <c r="I10" s="411"/>
      <c r="J10" s="411"/>
      <c r="K10" s="408">
        <v>0.052</v>
      </c>
      <c r="L10" s="349"/>
      <c r="M10" s="350"/>
      <c r="N10" s="408"/>
      <c r="O10" s="408"/>
      <c r="P10" s="408">
        <v>0.078</v>
      </c>
      <c r="Q10" s="556" t="s">
        <v>424</v>
      </c>
    </row>
    <row r="11" spans="1:17" ht="22.5" customHeight="1">
      <c r="A11" s="326">
        <v>4</v>
      </c>
      <c r="B11" s="391" t="s">
        <v>161</v>
      </c>
      <c r="C11" s="392">
        <v>4865151</v>
      </c>
      <c r="D11" s="152" t="s">
        <v>12</v>
      </c>
      <c r="E11" s="116" t="s">
        <v>354</v>
      </c>
      <c r="F11" s="403">
        <v>1000</v>
      </c>
      <c r="G11" s="441">
        <v>11940</v>
      </c>
      <c r="H11" s="442">
        <v>11880</v>
      </c>
      <c r="I11" s="411">
        <f t="shared" si="0"/>
        <v>60</v>
      </c>
      <c r="J11" s="411">
        <f t="shared" si="4"/>
        <v>60000</v>
      </c>
      <c r="K11" s="411">
        <f t="shared" si="1"/>
        <v>0.06</v>
      </c>
      <c r="L11" s="441">
        <v>999582</v>
      </c>
      <c r="M11" s="442">
        <v>999564</v>
      </c>
      <c r="N11" s="411">
        <f t="shared" si="2"/>
        <v>18</v>
      </c>
      <c r="O11" s="411">
        <f t="shared" si="5"/>
        <v>18000</v>
      </c>
      <c r="P11" s="411">
        <f t="shared" si="3"/>
        <v>0.018</v>
      </c>
      <c r="Q11" s="583"/>
    </row>
    <row r="12" spans="1:17" ht="22.5" customHeight="1">
      <c r="A12" s="326">
        <v>5</v>
      </c>
      <c r="B12" s="391" t="s">
        <v>162</v>
      </c>
      <c r="C12" s="392">
        <v>4865152</v>
      </c>
      <c r="D12" s="152" t="s">
        <v>12</v>
      </c>
      <c r="E12" s="116" t="s">
        <v>354</v>
      </c>
      <c r="F12" s="403">
        <v>300</v>
      </c>
      <c r="G12" s="441">
        <v>1605</v>
      </c>
      <c r="H12" s="442">
        <v>1605</v>
      </c>
      <c r="I12" s="411">
        <f t="shared" si="0"/>
        <v>0</v>
      </c>
      <c r="J12" s="411">
        <f t="shared" si="4"/>
        <v>0</v>
      </c>
      <c r="K12" s="411">
        <f t="shared" si="1"/>
        <v>0</v>
      </c>
      <c r="L12" s="441">
        <v>112</v>
      </c>
      <c r="M12" s="442">
        <v>112</v>
      </c>
      <c r="N12" s="411">
        <f t="shared" si="2"/>
        <v>0</v>
      </c>
      <c r="O12" s="411">
        <f t="shared" si="5"/>
        <v>0</v>
      </c>
      <c r="P12" s="411">
        <f t="shared" si="3"/>
        <v>0</v>
      </c>
      <c r="Q12" s="542"/>
    </row>
    <row r="13" spans="1:17" ht="22.5" customHeight="1">
      <c r="A13" s="326">
        <v>6</v>
      </c>
      <c r="B13" s="391" t="s">
        <v>163</v>
      </c>
      <c r="C13" s="392">
        <v>4865096</v>
      </c>
      <c r="D13" s="152" t="s">
        <v>12</v>
      </c>
      <c r="E13" s="116" t="s">
        <v>354</v>
      </c>
      <c r="F13" s="403">
        <v>100</v>
      </c>
      <c r="G13" s="441"/>
      <c r="H13" s="442"/>
      <c r="I13" s="411"/>
      <c r="J13" s="411"/>
      <c r="K13" s="408">
        <v>0.0179</v>
      </c>
      <c r="L13" s="349"/>
      <c r="M13" s="350"/>
      <c r="N13" s="408"/>
      <c r="O13" s="408"/>
      <c r="P13" s="408">
        <v>0.1758</v>
      </c>
      <c r="Q13" s="556" t="s">
        <v>424</v>
      </c>
    </row>
    <row r="14" spans="1:17" ht="22.5" customHeight="1">
      <c r="A14" s="326">
        <v>7</v>
      </c>
      <c r="B14" s="391" t="s">
        <v>164</v>
      </c>
      <c r="C14" s="392">
        <v>4865097</v>
      </c>
      <c r="D14" s="152" t="s">
        <v>12</v>
      </c>
      <c r="E14" s="116" t="s">
        <v>354</v>
      </c>
      <c r="F14" s="403">
        <v>100</v>
      </c>
      <c r="G14" s="444">
        <v>10385</v>
      </c>
      <c r="H14" s="445">
        <v>10385</v>
      </c>
      <c r="I14" s="408">
        <f t="shared" si="0"/>
        <v>0</v>
      </c>
      <c r="J14" s="408">
        <f t="shared" si="4"/>
        <v>0</v>
      </c>
      <c r="K14" s="408">
        <f t="shared" si="1"/>
        <v>0</v>
      </c>
      <c r="L14" s="444">
        <v>126249</v>
      </c>
      <c r="M14" s="445">
        <v>126249</v>
      </c>
      <c r="N14" s="408">
        <f t="shared" si="2"/>
        <v>0</v>
      </c>
      <c r="O14" s="411">
        <f t="shared" si="5"/>
        <v>0</v>
      </c>
      <c r="P14" s="411">
        <f t="shared" si="3"/>
        <v>0</v>
      </c>
      <c r="Q14" s="556"/>
    </row>
    <row r="15" spans="1:17" ht="22.5" customHeight="1">
      <c r="A15" s="326"/>
      <c r="B15" s="391" t="s">
        <v>164</v>
      </c>
      <c r="C15" s="392">
        <v>4865140</v>
      </c>
      <c r="D15" s="152" t="s">
        <v>12</v>
      </c>
      <c r="E15" s="116" t="s">
        <v>354</v>
      </c>
      <c r="F15" s="403">
        <v>75</v>
      </c>
      <c r="G15" s="441">
        <v>764159</v>
      </c>
      <c r="H15" s="442">
        <v>767350</v>
      </c>
      <c r="I15" s="411">
        <f>G15-H15</f>
        <v>-3191</v>
      </c>
      <c r="J15" s="411">
        <f>$F15*I15</f>
        <v>-239325</v>
      </c>
      <c r="K15" s="411">
        <f>J15/1000000</f>
        <v>-0.239325</v>
      </c>
      <c r="L15" s="441">
        <v>49641</v>
      </c>
      <c r="M15" s="442">
        <v>49641</v>
      </c>
      <c r="N15" s="411">
        <f>L15-M15</f>
        <v>0</v>
      </c>
      <c r="O15" s="411">
        <f>$F15*N15</f>
        <v>0</v>
      </c>
      <c r="P15" s="411">
        <f>O15/1000000</f>
        <v>0</v>
      </c>
      <c r="Q15" s="556" t="s">
        <v>420</v>
      </c>
    </row>
    <row r="16" spans="1:17" ht="22.5" customHeight="1">
      <c r="A16" s="326">
        <v>8</v>
      </c>
      <c r="B16" s="391" t="s">
        <v>165</v>
      </c>
      <c r="C16" s="392">
        <v>4864789</v>
      </c>
      <c r="D16" s="152" t="s">
        <v>12</v>
      </c>
      <c r="E16" s="116" t="s">
        <v>354</v>
      </c>
      <c r="F16" s="403">
        <v>100</v>
      </c>
      <c r="G16" s="441"/>
      <c r="H16" s="442"/>
      <c r="I16" s="411"/>
      <c r="J16" s="411"/>
      <c r="K16" s="408">
        <v>-0.0087</v>
      </c>
      <c r="L16" s="349"/>
      <c r="M16" s="350"/>
      <c r="N16" s="408"/>
      <c r="O16" s="408"/>
      <c r="P16" s="408">
        <v>-0.0269</v>
      </c>
      <c r="Q16" s="556" t="s">
        <v>424</v>
      </c>
    </row>
    <row r="17" spans="1:17" ht="18">
      <c r="A17" s="326">
        <v>9</v>
      </c>
      <c r="B17" s="391" t="s">
        <v>166</v>
      </c>
      <c r="C17" s="392">
        <v>4865181</v>
      </c>
      <c r="D17" s="152" t="s">
        <v>12</v>
      </c>
      <c r="E17" s="116" t="s">
        <v>354</v>
      </c>
      <c r="F17" s="403">
        <v>900</v>
      </c>
      <c r="G17" s="444"/>
      <c r="H17" s="442"/>
      <c r="I17" s="411"/>
      <c r="J17" s="411"/>
      <c r="K17" s="408">
        <v>-0.0054</v>
      </c>
      <c r="L17" s="349"/>
      <c r="M17" s="350"/>
      <c r="N17" s="408"/>
      <c r="O17" s="408"/>
      <c r="P17" s="408">
        <v>-0.1071</v>
      </c>
      <c r="Q17" s="556" t="s">
        <v>424</v>
      </c>
    </row>
    <row r="18" spans="1:17" ht="22.5" customHeight="1">
      <c r="A18" s="326"/>
      <c r="B18" s="393" t="s">
        <v>167</v>
      </c>
      <c r="C18" s="392"/>
      <c r="D18" s="152"/>
      <c r="E18" s="152"/>
      <c r="F18" s="403"/>
      <c r="G18" s="617"/>
      <c r="H18" s="616"/>
      <c r="I18" s="411"/>
      <c r="J18" s="411"/>
      <c r="K18" s="414"/>
      <c r="L18" s="412"/>
      <c r="M18" s="411"/>
      <c r="N18" s="411"/>
      <c r="O18" s="411"/>
      <c r="P18" s="414"/>
      <c r="Q18" s="400"/>
    </row>
    <row r="19" spans="1:17" ht="22.5" customHeight="1">
      <c r="A19" s="326">
        <v>10</v>
      </c>
      <c r="B19" s="391" t="s">
        <v>15</v>
      </c>
      <c r="C19" s="392">
        <v>4864973</v>
      </c>
      <c r="D19" s="152" t="s">
        <v>12</v>
      </c>
      <c r="E19" s="116" t="s">
        <v>354</v>
      </c>
      <c r="F19" s="403">
        <v>-1000</v>
      </c>
      <c r="G19" s="441">
        <v>990071</v>
      </c>
      <c r="H19" s="442">
        <v>989747</v>
      </c>
      <c r="I19" s="411">
        <f>G19-H19</f>
        <v>324</v>
      </c>
      <c r="J19" s="411">
        <f t="shared" si="4"/>
        <v>-324000</v>
      </c>
      <c r="K19" s="411">
        <f t="shared" si="1"/>
        <v>-0.324</v>
      </c>
      <c r="L19" s="441">
        <v>946021</v>
      </c>
      <c r="M19" s="442">
        <v>946102</v>
      </c>
      <c r="N19" s="411">
        <f>L19-M19</f>
        <v>-81</v>
      </c>
      <c r="O19" s="411">
        <f t="shared" si="5"/>
        <v>81000</v>
      </c>
      <c r="P19" s="411">
        <f t="shared" si="3"/>
        <v>0.081</v>
      </c>
      <c r="Q19" s="400"/>
    </row>
    <row r="20" spans="1:17" ht="22.5" customHeight="1">
      <c r="A20" s="326">
        <v>11</v>
      </c>
      <c r="B20" s="358" t="s">
        <v>16</v>
      </c>
      <c r="C20" s="392">
        <v>4864974</v>
      </c>
      <c r="D20" s="104" t="s">
        <v>12</v>
      </c>
      <c r="E20" s="116" t="s">
        <v>354</v>
      </c>
      <c r="F20" s="403">
        <v>-1000</v>
      </c>
      <c r="G20" s="441">
        <v>987453</v>
      </c>
      <c r="H20" s="442">
        <v>987162</v>
      </c>
      <c r="I20" s="411">
        <f>G20-H20</f>
        <v>291</v>
      </c>
      <c r="J20" s="411">
        <f t="shared" si="4"/>
        <v>-291000</v>
      </c>
      <c r="K20" s="411">
        <f t="shared" si="1"/>
        <v>-0.291</v>
      </c>
      <c r="L20" s="441">
        <v>951102</v>
      </c>
      <c r="M20" s="442">
        <v>951148</v>
      </c>
      <c r="N20" s="411">
        <f>L20-M20</f>
        <v>-46</v>
      </c>
      <c r="O20" s="411">
        <f t="shared" si="5"/>
        <v>46000</v>
      </c>
      <c r="P20" s="411">
        <f t="shared" si="3"/>
        <v>0.046</v>
      </c>
      <c r="Q20" s="400"/>
    </row>
    <row r="21" spans="1:17" ht="22.5" customHeight="1">
      <c r="A21" s="326">
        <v>12</v>
      </c>
      <c r="B21" s="391" t="s">
        <v>17</v>
      </c>
      <c r="C21" s="392">
        <v>4864975</v>
      </c>
      <c r="D21" s="152" t="s">
        <v>12</v>
      </c>
      <c r="E21" s="116" t="s">
        <v>354</v>
      </c>
      <c r="F21" s="403">
        <v>-1000</v>
      </c>
      <c r="G21" s="441">
        <v>978199</v>
      </c>
      <c r="H21" s="442">
        <v>979146</v>
      </c>
      <c r="I21" s="411">
        <f>G21-H21</f>
        <v>-947</v>
      </c>
      <c r="J21" s="411">
        <f t="shared" si="4"/>
        <v>947000</v>
      </c>
      <c r="K21" s="411">
        <f t="shared" si="1"/>
        <v>0.947</v>
      </c>
      <c r="L21" s="441">
        <v>930219</v>
      </c>
      <c r="M21" s="442">
        <v>930396</v>
      </c>
      <c r="N21" s="411">
        <f>L21-M21</f>
        <v>-177</v>
      </c>
      <c r="O21" s="411">
        <f t="shared" si="5"/>
        <v>177000</v>
      </c>
      <c r="P21" s="411">
        <f t="shared" si="3"/>
        <v>0.177</v>
      </c>
      <c r="Q21" s="400"/>
    </row>
    <row r="22" spans="1:17" ht="22.5" customHeight="1">
      <c r="A22" s="326">
        <v>13</v>
      </c>
      <c r="B22" s="391" t="s">
        <v>168</v>
      </c>
      <c r="C22" s="392">
        <v>4864976</v>
      </c>
      <c r="D22" s="152" t="s">
        <v>12</v>
      </c>
      <c r="E22" s="116" t="s">
        <v>354</v>
      </c>
      <c r="F22" s="403">
        <v>-1000</v>
      </c>
      <c r="G22" s="441">
        <v>993166</v>
      </c>
      <c r="H22" s="442">
        <v>994111</v>
      </c>
      <c r="I22" s="411">
        <f>G22-H22</f>
        <v>-945</v>
      </c>
      <c r="J22" s="411">
        <f t="shared" si="4"/>
        <v>945000</v>
      </c>
      <c r="K22" s="411">
        <f t="shared" si="1"/>
        <v>0.945</v>
      </c>
      <c r="L22" s="441">
        <v>950509</v>
      </c>
      <c r="M22" s="442">
        <v>950681</v>
      </c>
      <c r="N22" s="411">
        <f>L22-M22</f>
        <v>-172</v>
      </c>
      <c r="O22" s="411">
        <f t="shared" si="5"/>
        <v>172000</v>
      </c>
      <c r="P22" s="411">
        <f t="shared" si="3"/>
        <v>0.172</v>
      </c>
      <c r="Q22" s="400"/>
    </row>
    <row r="23" spans="1:17" ht="22.5" customHeight="1">
      <c r="A23" s="326"/>
      <c r="B23" s="393" t="s">
        <v>169</v>
      </c>
      <c r="C23" s="392"/>
      <c r="D23" s="152"/>
      <c r="E23" s="152"/>
      <c r="F23" s="403"/>
      <c r="G23" s="617"/>
      <c r="H23" s="616"/>
      <c r="I23" s="411"/>
      <c r="J23" s="411"/>
      <c r="K23" s="411"/>
      <c r="L23" s="412"/>
      <c r="M23" s="411"/>
      <c r="N23" s="411"/>
      <c r="O23" s="411"/>
      <c r="P23" s="411"/>
      <c r="Q23" s="400"/>
    </row>
    <row r="24" spans="1:17" ht="22.5" customHeight="1">
      <c r="A24" s="326">
        <v>14</v>
      </c>
      <c r="B24" s="391" t="s">
        <v>15</v>
      </c>
      <c r="C24" s="392">
        <v>5128437</v>
      </c>
      <c r="D24" s="152" t="s">
        <v>12</v>
      </c>
      <c r="E24" s="116" t="s">
        <v>354</v>
      </c>
      <c r="F24" s="403">
        <v>-1000</v>
      </c>
      <c r="G24" s="441">
        <v>992054</v>
      </c>
      <c r="H24" s="442">
        <v>993307</v>
      </c>
      <c r="I24" s="411">
        <f>G24-H24</f>
        <v>-1253</v>
      </c>
      <c r="J24" s="411">
        <f t="shared" si="4"/>
        <v>1253000</v>
      </c>
      <c r="K24" s="411">
        <f t="shared" si="1"/>
        <v>1.253</v>
      </c>
      <c r="L24" s="441">
        <v>980399</v>
      </c>
      <c r="M24" s="442">
        <v>980412</v>
      </c>
      <c r="N24" s="411">
        <f>L24-M24</f>
        <v>-13</v>
      </c>
      <c r="O24" s="411">
        <f t="shared" si="5"/>
        <v>13000</v>
      </c>
      <c r="P24" s="411">
        <f t="shared" si="3"/>
        <v>0.013</v>
      </c>
      <c r="Q24" s="695"/>
    </row>
    <row r="25" spans="1:17" ht="22.5" customHeight="1">
      <c r="A25" s="326">
        <v>15</v>
      </c>
      <c r="B25" s="391" t="s">
        <v>16</v>
      </c>
      <c r="C25" s="392">
        <v>5128439</v>
      </c>
      <c r="D25" s="152" t="s">
        <v>12</v>
      </c>
      <c r="E25" s="116" t="s">
        <v>354</v>
      </c>
      <c r="F25" s="403">
        <v>-1000</v>
      </c>
      <c r="G25" s="441">
        <v>21202</v>
      </c>
      <c r="H25" s="442">
        <v>19402</v>
      </c>
      <c r="I25" s="411">
        <f>G25-H25</f>
        <v>1800</v>
      </c>
      <c r="J25" s="411">
        <f t="shared" si="4"/>
        <v>-1800000</v>
      </c>
      <c r="K25" s="411">
        <f t="shared" si="1"/>
        <v>-1.8</v>
      </c>
      <c r="L25" s="441">
        <v>985422</v>
      </c>
      <c r="M25" s="442">
        <v>985418</v>
      </c>
      <c r="N25" s="411">
        <f>L25-M25</f>
        <v>4</v>
      </c>
      <c r="O25" s="411">
        <f t="shared" si="5"/>
        <v>-4000</v>
      </c>
      <c r="P25" s="411">
        <f t="shared" si="3"/>
        <v>-0.004</v>
      </c>
      <c r="Q25" s="695"/>
    </row>
    <row r="26" spans="1:17" ht="22.5" customHeight="1">
      <c r="A26" s="326">
        <v>16</v>
      </c>
      <c r="B26" s="391" t="s">
        <v>17</v>
      </c>
      <c r="C26" s="392">
        <v>5128460</v>
      </c>
      <c r="D26" s="152" t="s">
        <v>12</v>
      </c>
      <c r="E26" s="116" t="s">
        <v>354</v>
      </c>
      <c r="F26" s="403">
        <v>-1000</v>
      </c>
      <c r="G26" s="441">
        <v>11772</v>
      </c>
      <c r="H26" s="442">
        <v>6212</v>
      </c>
      <c r="I26" s="411">
        <f>G26-H26</f>
        <v>5560</v>
      </c>
      <c r="J26" s="411">
        <f>$F26*I26</f>
        <v>-5560000</v>
      </c>
      <c r="K26" s="411">
        <f>J26/1000000</f>
        <v>-5.56</v>
      </c>
      <c r="L26" s="441">
        <v>2</v>
      </c>
      <c r="M26" s="442">
        <v>2</v>
      </c>
      <c r="N26" s="411">
        <f>L26-M26</f>
        <v>0</v>
      </c>
      <c r="O26" s="411">
        <f>$F26*N26</f>
        <v>0</v>
      </c>
      <c r="P26" s="411">
        <f>O26/1000000</f>
        <v>0</v>
      </c>
      <c r="Q26" s="695"/>
    </row>
    <row r="27" spans="1:17" ht="22.5" customHeight="1">
      <c r="A27" s="326"/>
      <c r="B27" s="356" t="s">
        <v>170</v>
      </c>
      <c r="C27" s="392"/>
      <c r="D27" s="104"/>
      <c r="E27" s="104"/>
      <c r="F27" s="403"/>
      <c r="G27" s="617"/>
      <c r="H27" s="616"/>
      <c r="I27" s="411"/>
      <c r="J27" s="411"/>
      <c r="K27" s="411"/>
      <c r="L27" s="412"/>
      <c r="M27" s="411"/>
      <c r="N27" s="411"/>
      <c r="O27" s="411"/>
      <c r="P27" s="411"/>
      <c r="Q27" s="400"/>
    </row>
    <row r="28" spans="1:17" ht="22.5" customHeight="1">
      <c r="A28" s="326">
        <v>17</v>
      </c>
      <c r="B28" s="391" t="s">
        <v>15</v>
      </c>
      <c r="C28" s="392">
        <v>4864977</v>
      </c>
      <c r="D28" s="152" t="s">
        <v>12</v>
      </c>
      <c r="E28" s="116" t="s">
        <v>354</v>
      </c>
      <c r="F28" s="403">
        <v>-1000</v>
      </c>
      <c r="G28" s="444">
        <v>2060</v>
      </c>
      <c r="H28" s="445">
        <v>2342</v>
      </c>
      <c r="I28" s="408">
        <f>G28-H28</f>
        <v>-282</v>
      </c>
      <c r="J28" s="408">
        <f t="shared" si="4"/>
        <v>282000</v>
      </c>
      <c r="K28" s="408">
        <f t="shared" si="1"/>
        <v>0.282</v>
      </c>
      <c r="L28" s="444">
        <v>999471</v>
      </c>
      <c r="M28" s="445">
        <v>999528</v>
      </c>
      <c r="N28" s="408">
        <f>L28-M28</f>
        <v>-57</v>
      </c>
      <c r="O28" s="408">
        <f t="shared" si="5"/>
        <v>57000</v>
      </c>
      <c r="P28" s="408">
        <f t="shared" si="3"/>
        <v>0.057</v>
      </c>
      <c r="Q28" s="738"/>
    </row>
    <row r="29" spans="1:17" ht="22.5" customHeight="1">
      <c r="A29" s="326">
        <v>18</v>
      </c>
      <c r="B29" s="391" t="s">
        <v>16</v>
      </c>
      <c r="C29" s="392">
        <v>4864970</v>
      </c>
      <c r="D29" s="152" t="s">
        <v>12</v>
      </c>
      <c r="E29" s="116" t="s">
        <v>354</v>
      </c>
      <c r="F29" s="403">
        <v>-1000</v>
      </c>
      <c r="G29" s="441">
        <v>8103</v>
      </c>
      <c r="H29" s="442">
        <v>9559</v>
      </c>
      <c r="I29" s="411">
        <f>G29-H29</f>
        <v>-1456</v>
      </c>
      <c r="J29" s="411">
        <f t="shared" si="4"/>
        <v>1456000</v>
      </c>
      <c r="K29" s="411">
        <f t="shared" si="1"/>
        <v>1.456</v>
      </c>
      <c r="L29" s="441">
        <v>1687</v>
      </c>
      <c r="M29" s="442">
        <v>1780</v>
      </c>
      <c r="N29" s="411">
        <f>L29-M29</f>
        <v>-93</v>
      </c>
      <c r="O29" s="411">
        <f t="shared" si="5"/>
        <v>93000</v>
      </c>
      <c r="P29" s="411">
        <f t="shared" si="3"/>
        <v>0.093</v>
      </c>
      <c r="Q29" s="400"/>
    </row>
    <row r="30" spans="1:17" ht="22.5" customHeight="1">
      <c r="A30" s="326">
        <v>19</v>
      </c>
      <c r="B30" s="391" t="s">
        <v>17</v>
      </c>
      <c r="C30" s="392">
        <v>4864971</v>
      </c>
      <c r="D30" s="152" t="s">
        <v>12</v>
      </c>
      <c r="E30" s="116" t="s">
        <v>354</v>
      </c>
      <c r="F30" s="403">
        <v>-1000</v>
      </c>
      <c r="G30" s="441">
        <v>24825</v>
      </c>
      <c r="H30" s="442">
        <v>25598</v>
      </c>
      <c r="I30" s="411">
        <f>G30-H30</f>
        <v>-773</v>
      </c>
      <c r="J30" s="411">
        <f t="shared" si="4"/>
        <v>773000</v>
      </c>
      <c r="K30" s="411">
        <f t="shared" si="1"/>
        <v>0.773</v>
      </c>
      <c r="L30" s="441">
        <v>6233</v>
      </c>
      <c r="M30" s="442">
        <v>6299</v>
      </c>
      <c r="N30" s="411">
        <f>L30-M30</f>
        <v>-66</v>
      </c>
      <c r="O30" s="411">
        <f t="shared" si="5"/>
        <v>66000</v>
      </c>
      <c r="P30" s="411">
        <f t="shared" si="3"/>
        <v>0.066</v>
      </c>
      <c r="Q30" s="400"/>
    </row>
    <row r="31" spans="1:17" ht="22.5" customHeight="1">
      <c r="A31" s="326">
        <v>20</v>
      </c>
      <c r="B31" s="358" t="s">
        <v>168</v>
      </c>
      <c r="C31" s="392">
        <v>4864995</v>
      </c>
      <c r="D31" s="104" t="s">
        <v>12</v>
      </c>
      <c r="E31" s="116" t="s">
        <v>354</v>
      </c>
      <c r="F31" s="403">
        <v>-1000</v>
      </c>
      <c r="G31" s="441">
        <v>1000232</v>
      </c>
      <c r="H31" s="442">
        <v>999951</v>
      </c>
      <c r="I31" s="411">
        <f>G31-H31</f>
        <v>281</v>
      </c>
      <c r="J31" s="411">
        <f t="shared" si="4"/>
        <v>-281000</v>
      </c>
      <c r="K31" s="411">
        <f t="shared" si="1"/>
        <v>-0.281</v>
      </c>
      <c r="L31" s="441">
        <v>999946</v>
      </c>
      <c r="M31" s="442">
        <v>999949</v>
      </c>
      <c r="N31" s="411">
        <f>L31-M31</f>
        <v>-3</v>
      </c>
      <c r="O31" s="411">
        <f t="shared" si="5"/>
        <v>3000</v>
      </c>
      <c r="P31" s="411">
        <f t="shared" si="3"/>
        <v>0.003</v>
      </c>
      <c r="Q31" s="761"/>
    </row>
    <row r="32" spans="1:17" ht="22.5" customHeight="1">
      <c r="A32" s="326"/>
      <c r="B32" s="393" t="s">
        <v>171</v>
      </c>
      <c r="C32" s="392"/>
      <c r="D32" s="152"/>
      <c r="E32" s="152"/>
      <c r="F32" s="403"/>
      <c r="G32" s="617"/>
      <c r="H32" s="616"/>
      <c r="I32" s="411"/>
      <c r="J32" s="411"/>
      <c r="K32" s="411"/>
      <c r="L32" s="412"/>
      <c r="M32" s="411"/>
      <c r="N32" s="411"/>
      <c r="O32" s="411"/>
      <c r="P32" s="411"/>
      <c r="Q32" s="400"/>
    </row>
    <row r="33" spans="1:17" ht="22.5" customHeight="1">
      <c r="A33" s="326"/>
      <c r="B33" s="393" t="s">
        <v>41</v>
      </c>
      <c r="C33" s="392"/>
      <c r="D33" s="152"/>
      <c r="E33" s="152"/>
      <c r="F33" s="403"/>
      <c r="G33" s="617"/>
      <c r="H33" s="616"/>
      <c r="I33" s="411"/>
      <c r="J33" s="411"/>
      <c r="K33" s="411"/>
      <c r="L33" s="412"/>
      <c r="M33" s="411"/>
      <c r="N33" s="411"/>
      <c r="O33" s="411"/>
      <c r="P33" s="411"/>
      <c r="Q33" s="400"/>
    </row>
    <row r="34" spans="1:17" ht="22.5" customHeight="1">
      <c r="A34" s="326">
        <v>21</v>
      </c>
      <c r="B34" s="391" t="s">
        <v>172</v>
      </c>
      <c r="C34" s="392">
        <v>4864955</v>
      </c>
      <c r="D34" s="152" t="s">
        <v>12</v>
      </c>
      <c r="E34" s="116" t="s">
        <v>354</v>
      </c>
      <c r="F34" s="403">
        <v>1000</v>
      </c>
      <c r="G34" s="441">
        <v>9527</v>
      </c>
      <c r="H34" s="442">
        <v>9095</v>
      </c>
      <c r="I34" s="411">
        <f>G34-H34</f>
        <v>432</v>
      </c>
      <c r="J34" s="411">
        <f t="shared" si="4"/>
        <v>432000</v>
      </c>
      <c r="K34" s="411">
        <f t="shared" si="1"/>
        <v>0.432</v>
      </c>
      <c r="L34" s="441">
        <v>7077</v>
      </c>
      <c r="M34" s="442">
        <v>7061</v>
      </c>
      <c r="N34" s="411">
        <f>L34-M34</f>
        <v>16</v>
      </c>
      <c r="O34" s="411">
        <f t="shared" si="5"/>
        <v>16000</v>
      </c>
      <c r="P34" s="411">
        <f t="shared" si="3"/>
        <v>0.016</v>
      </c>
      <c r="Q34" s="400"/>
    </row>
    <row r="35" spans="1:17" ht="22.5" customHeight="1">
      <c r="A35" s="326"/>
      <c r="B35" s="356" t="s">
        <v>173</v>
      </c>
      <c r="C35" s="392"/>
      <c r="D35" s="104"/>
      <c r="E35" s="104"/>
      <c r="F35" s="403"/>
      <c r="G35" s="617"/>
      <c r="H35" s="616"/>
      <c r="I35" s="411"/>
      <c r="J35" s="411"/>
      <c r="K35" s="411"/>
      <c r="L35" s="412"/>
      <c r="M35" s="411"/>
      <c r="N35" s="411"/>
      <c r="O35" s="411"/>
      <c r="P35" s="411"/>
      <c r="Q35" s="400"/>
    </row>
    <row r="36" spans="1:17" ht="22.5" customHeight="1">
      <c r="A36" s="326">
        <v>22</v>
      </c>
      <c r="B36" s="358" t="s">
        <v>15</v>
      </c>
      <c r="C36" s="392">
        <v>4864908</v>
      </c>
      <c r="D36" s="104" t="s">
        <v>12</v>
      </c>
      <c r="E36" s="116" t="s">
        <v>354</v>
      </c>
      <c r="F36" s="403">
        <v>-1000</v>
      </c>
      <c r="G36" s="441">
        <v>910450</v>
      </c>
      <c r="H36" s="442">
        <v>911784</v>
      </c>
      <c r="I36" s="411">
        <f>G36-H36</f>
        <v>-1334</v>
      </c>
      <c r="J36" s="411">
        <f t="shared" si="4"/>
        <v>1334000</v>
      </c>
      <c r="K36" s="411">
        <f t="shared" si="1"/>
        <v>1.334</v>
      </c>
      <c r="L36" s="441">
        <v>890290</v>
      </c>
      <c r="M36" s="442">
        <v>890303</v>
      </c>
      <c r="N36" s="411">
        <f>L36-M36</f>
        <v>-13</v>
      </c>
      <c r="O36" s="411">
        <f t="shared" si="5"/>
        <v>13000</v>
      </c>
      <c r="P36" s="411">
        <f t="shared" si="3"/>
        <v>0.013</v>
      </c>
      <c r="Q36" s="400"/>
    </row>
    <row r="37" spans="1:17" ht="22.5" customHeight="1">
      <c r="A37" s="326">
        <v>23</v>
      </c>
      <c r="B37" s="391" t="s">
        <v>16</v>
      </c>
      <c r="C37" s="392">
        <v>4864909</v>
      </c>
      <c r="D37" s="152" t="s">
        <v>12</v>
      </c>
      <c r="E37" s="116" t="s">
        <v>354</v>
      </c>
      <c r="F37" s="403">
        <v>-1000</v>
      </c>
      <c r="G37" s="441">
        <v>957168</v>
      </c>
      <c r="H37" s="442">
        <v>958336</v>
      </c>
      <c r="I37" s="411">
        <f>G37-H37</f>
        <v>-1168</v>
      </c>
      <c r="J37" s="411">
        <f t="shared" si="4"/>
        <v>1168000</v>
      </c>
      <c r="K37" s="411">
        <f t="shared" si="1"/>
        <v>1.168</v>
      </c>
      <c r="L37" s="441">
        <v>857225</v>
      </c>
      <c r="M37" s="442">
        <v>857225</v>
      </c>
      <c r="N37" s="411">
        <f>L37-M37</f>
        <v>0</v>
      </c>
      <c r="O37" s="411">
        <f t="shared" si="5"/>
        <v>0</v>
      </c>
      <c r="P37" s="411">
        <f t="shared" si="3"/>
        <v>0</v>
      </c>
      <c r="Q37" s="400"/>
    </row>
    <row r="38" spans="1:17" ht="22.5" customHeight="1">
      <c r="A38" s="326"/>
      <c r="B38" s="393" t="s">
        <v>174</v>
      </c>
      <c r="C38" s="392"/>
      <c r="D38" s="152"/>
      <c r="E38" s="152"/>
      <c r="F38" s="401"/>
      <c r="G38" s="617"/>
      <c r="H38" s="616"/>
      <c r="I38" s="411"/>
      <c r="J38" s="411"/>
      <c r="K38" s="411"/>
      <c r="L38" s="412"/>
      <c r="M38" s="411"/>
      <c r="N38" s="411"/>
      <c r="O38" s="411"/>
      <c r="P38" s="411"/>
      <c r="Q38" s="400"/>
    </row>
    <row r="39" spans="1:17" ht="22.5" customHeight="1">
      <c r="A39" s="326">
        <v>24</v>
      </c>
      <c r="B39" s="391" t="s">
        <v>130</v>
      </c>
      <c r="C39" s="392">
        <v>4864964</v>
      </c>
      <c r="D39" s="152" t="s">
        <v>12</v>
      </c>
      <c r="E39" s="116" t="s">
        <v>354</v>
      </c>
      <c r="F39" s="403">
        <v>-1000</v>
      </c>
      <c r="G39" s="441">
        <v>1000093</v>
      </c>
      <c r="H39" s="516">
        <v>999979</v>
      </c>
      <c r="I39" s="411">
        <f aca="true" t="shared" si="6" ref="I39:I44">G39-H39</f>
        <v>114</v>
      </c>
      <c r="J39" s="411">
        <f t="shared" si="4"/>
        <v>-114000</v>
      </c>
      <c r="K39" s="411">
        <f t="shared" si="1"/>
        <v>-0.114</v>
      </c>
      <c r="L39" s="441">
        <v>971781</v>
      </c>
      <c r="M39" s="516">
        <v>972497</v>
      </c>
      <c r="N39" s="411">
        <f aca="true" t="shared" si="7" ref="N39:N44">L39-M39</f>
        <v>-716</v>
      </c>
      <c r="O39" s="411">
        <f t="shared" si="5"/>
        <v>716000</v>
      </c>
      <c r="P39" s="411">
        <f t="shared" si="3"/>
        <v>0.716</v>
      </c>
      <c r="Q39" s="400"/>
    </row>
    <row r="40" spans="1:17" ht="22.5" customHeight="1">
      <c r="A40" s="326">
        <v>25</v>
      </c>
      <c r="B40" s="391" t="s">
        <v>131</v>
      </c>
      <c r="C40" s="392">
        <v>4864965</v>
      </c>
      <c r="D40" s="152" t="s">
        <v>12</v>
      </c>
      <c r="E40" s="116" t="s">
        <v>354</v>
      </c>
      <c r="F40" s="403">
        <v>-1000</v>
      </c>
      <c r="G40" s="441">
        <v>998166</v>
      </c>
      <c r="H40" s="516">
        <v>999019</v>
      </c>
      <c r="I40" s="411">
        <f t="shared" si="6"/>
        <v>-853</v>
      </c>
      <c r="J40" s="411">
        <f t="shared" si="4"/>
        <v>853000</v>
      </c>
      <c r="K40" s="411">
        <f t="shared" si="1"/>
        <v>0.853</v>
      </c>
      <c r="L40" s="441">
        <v>955134</v>
      </c>
      <c r="M40" s="516">
        <v>956312</v>
      </c>
      <c r="N40" s="411">
        <f t="shared" si="7"/>
        <v>-1178</v>
      </c>
      <c r="O40" s="411">
        <f t="shared" si="5"/>
        <v>1178000</v>
      </c>
      <c r="P40" s="411">
        <f t="shared" si="3"/>
        <v>1.178</v>
      </c>
      <c r="Q40" s="400"/>
    </row>
    <row r="41" spans="1:17" ht="22.5" customHeight="1">
      <c r="A41" s="326">
        <v>26</v>
      </c>
      <c r="B41" s="391" t="s">
        <v>175</v>
      </c>
      <c r="C41" s="392">
        <v>4864890</v>
      </c>
      <c r="D41" s="152" t="s">
        <v>12</v>
      </c>
      <c r="E41" s="116" t="s">
        <v>354</v>
      </c>
      <c r="F41" s="403">
        <v>-1000</v>
      </c>
      <c r="G41" s="441">
        <v>995884</v>
      </c>
      <c r="H41" s="442">
        <v>996147</v>
      </c>
      <c r="I41" s="411">
        <f t="shared" si="6"/>
        <v>-263</v>
      </c>
      <c r="J41" s="411">
        <f t="shared" si="4"/>
        <v>263000</v>
      </c>
      <c r="K41" s="411">
        <f t="shared" si="1"/>
        <v>0.263</v>
      </c>
      <c r="L41" s="441">
        <v>956880</v>
      </c>
      <c r="M41" s="442">
        <v>956880</v>
      </c>
      <c r="N41" s="411">
        <f t="shared" si="7"/>
        <v>0</v>
      </c>
      <c r="O41" s="411">
        <f t="shared" si="5"/>
        <v>0</v>
      </c>
      <c r="P41" s="411">
        <f t="shared" si="3"/>
        <v>0</v>
      </c>
      <c r="Q41" s="400"/>
    </row>
    <row r="42" spans="1:17" ht="22.5" customHeight="1">
      <c r="A42" s="326">
        <v>27</v>
      </c>
      <c r="B42" s="358" t="s">
        <v>176</v>
      </c>
      <c r="C42" s="392">
        <v>4864891</v>
      </c>
      <c r="D42" s="104" t="s">
        <v>12</v>
      </c>
      <c r="E42" s="116" t="s">
        <v>354</v>
      </c>
      <c r="F42" s="403">
        <v>-1000</v>
      </c>
      <c r="G42" s="441">
        <v>0</v>
      </c>
      <c r="H42" s="442">
        <v>0</v>
      </c>
      <c r="I42" s="411">
        <f t="shared" si="6"/>
        <v>0</v>
      </c>
      <c r="J42" s="411">
        <f t="shared" si="4"/>
        <v>0</v>
      </c>
      <c r="K42" s="411">
        <f t="shared" si="1"/>
        <v>0</v>
      </c>
      <c r="L42" s="441">
        <v>0</v>
      </c>
      <c r="M42" s="442">
        <v>0</v>
      </c>
      <c r="N42" s="411">
        <f t="shared" si="7"/>
        <v>0</v>
      </c>
      <c r="O42" s="411">
        <f t="shared" si="5"/>
        <v>0</v>
      </c>
      <c r="P42" s="411">
        <f t="shared" si="3"/>
        <v>0</v>
      </c>
      <c r="Q42" s="400"/>
    </row>
    <row r="43" spans="1:17" ht="22.5" customHeight="1">
      <c r="A43" s="326">
        <v>28</v>
      </c>
      <c r="B43" s="391" t="s">
        <v>177</v>
      </c>
      <c r="C43" s="392">
        <v>4864906</v>
      </c>
      <c r="D43" s="152" t="s">
        <v>12</v>
      </c>
      <c r="E43" s="116" t="s">
        <v>354</v>
      </c>
      <c r="F43" s="403">
        <v>-1000</v>
      </c>
      <c r="G43" s="441">
        <v>998581</v>
      </c>
      <c r="H43" s="442">
        <v>998827</v>
      </c>
      <c r="I43" s="411">
        <f t="shared" si="6"/>
        <v>-246</v>
      </c>
      <c r="J43" s="411">
        <f t="shared" si="4"/>
        <v>246000</v>
      </c>
      <c r="K43" s="411">
        <f t="shared" si="1"/>
        <v>0.246</v>
      </c>
      <c r="L43" s="441">
        <v>889794</v>
      </c>
      <c r="M43" s="442">
        <v>889905</v>
      </c>
      <c r="N43" s="411">
        <f t="shared" si="7"/>
        <v>-111</v>
      </c>
      <c r="O43" s="411">
        <f t="shared" si="5"/>
        <v>111000</v>
      </c>
      <c r="P43" s="411">
        <f t="shared" si="3"/>
        <v>0.111</v>
      </c>
      <c r="Q43" s="400"/>
    </row>
    <row r="44" spans="1:17" ht="22.5" customHeight="1" thickBot="1">
      <c r="A44" s="326">
        <v>29</v>
      </c>
      <c r="B44" s="391" t="s">
        <v>178</v>
      </c>
      <c r="C44" s="392">
        <v>4864907</v>
      </c>
      <c r="D44" s="152" t="s">
        <v>12</v>
      </c>
      <c r="E44" s="116" t="s">
        <v>354</v>
      </c>
      <c r="F44" s="578">
        <v>-1000</v>
      </c>
      <c r="G44" s="441">
        <v>997461</v>
      </c>
      <c r="H44" s="442">
        <v>997789</v>
      </c>
      <c r="I44" s="411">
        <f t="shared" si="6"/>
        <v>-328</v>
      </c>
      <c r="J44" s="411">
        <f t="shared" si="4"/>
        <v>328000</v>
      </c>
      <c r="K44" s="411">
        <f t="shared" si="1"/>
        <v>0.328</v>
      </c>
      <c r="L44" s="441">
        <v>869047</v>
      </c>
      <c r="M44" s="442">
        <v>869236</v>
      </c>
      <c r="N44" s="411">
        <f t="shared" si="7"/>
        <v>-189</v>
      </c>
      <c r="O44" s="411">
        <f t="shared" si="5"/>
        <v>189000</v>
      </c>
      <c r="P44" s="411">
        <f t="shared" si="3"/>
        <v>0.189</v>
      </c>
      <c r="Q44" s="400"/>
    </row>
    <row r="45" spans="1:17" ht="18" customHeight="1" thickTop="1">
      <c r="A45" s="355"/>
      <c r="B45" s="394"/>
      <c r="C45" s="395"/>
      <c r="D45" s="311"/>
      <c r="E45" s="312"/>
      <c r="F45" s="403"/>
      <c r="G45" s="618"/>
      <c r="H45" s="619"/>
      <c r="I45" s="417"/>
      <c r="J45" s="417"/>
      <c r="K45" s="417"/>
      <c r="L45" s="417"/>
      <c r="M45" s="418"/>
      <c r="N45" s="417"/>
      <c r="O45" s="417"/>
      <c r="P45" s="417"/>
      <c r="Q45" s="25"/>
    </row>
    <row r="46" spans="1:17" ht="18" customHeight="1" thickBot="1">
      <c r="A46" s="530" t="s">
        <v>343</v>
      </c>
      <c r="B46" s="396"/>
      <c r="C46" s="397"/>
      <c r="D46" s="313"/>
      <c r="E46" s="314"/>
      <c r="F46" s="403"/>
      <c r="G46" s="620"/>
      <c r="H46" s="621"/>
      <c r="I46" s="421"/>
      <c r="J46" s="421"/>
      <c r="K46" s="421"/>
      <c r="L46" s="421"/>
      <c r="M46" s="422"/>
      <c r="N46" s="421"/>
      <c r="O46" s="421"/>
      <c r="P46" s="539" t="str">
        <f>NDPL!$Q$1</f>
        <v>JANUARY-2014</v>
      </c>
      <c r="Q46" s="539"/>
    </row>
    <row r="47" spans="1:17" ht="21" customHeight="1" thickTop="1">
      <c r="A47" s="353"/>
      <c r="B47" s="356" t="s">
        <v>179</v>
      </c>
      <c r="C47" s="392"/>
      <c r="D47" s="104"/>
      <c r="E47" s="104"/>
      <c r="F47" s="579"/>
      <c r="G47" s="617"/>
      <c r="H47" s="616"/>
      <c r="I47" s="411"/>
      <c r="J47" s="411"/>
      <c r="K47" s="411"/>
      <c r="L47" s="412"/>
      <c r="M47" s="411"/>
      <c r="N47" s="411"/>
      <c r="O47" s="411"/>
      <c r="P47" s="411"/>
      <c r="Q47" s="181"/>
    </row>
    <row r="48" spans="1:17" ht="21" customHeight="1">
      <c r="A48" s="326">
        <v>30</v>
      </c>
      <c r="B48" s="391" t="s">
        <v>15</v>
      </c>
      <c r="C48" s="392">
        <v>4864988</v>
      </c>
      <c r="D48" s="152" t="s">
        <v>12</v>
      </c>
      <c r="E48" s="116" t="s">
        <v>354</v>
      </c>
      <c r="F48" s="403">
        <v>-1000</v>
      </c>
      <c r="G48" s="441">
        <v>995877</v>
      </c>
      <c r="H48" s="442">
        <v>996667</v>
      </c>
      <c r="I48" s="411">
        <f>G48-H48</f>
        <v>-790</v>
      </c>
      <c r="J48" s="411">
        <f t="shared" si="4"/>
        <v>790000</v>
      </c>
      <c r="K48" s="411">
        <f t="shared" si="1"/>
        <v>0.79</v>
      </c>
      <c r="L48" s="441">
        <v>972494</v>
      </c>
      <c r="M48" s="442">
        <v>972687</v>
      </c>
      <c r="N48" s="411">
        <f>L48-M48</f>
        <v>-193</v>
      </c>
      <c r="O48" s="411">
        <f t="shared" si="5"/>
        <v>193000</v>
      </c>
      <c r="P48" s="411">
        <f t="shared" si="3"/>
        <v>0.193</v>
      </c>
      <c r="Q48" s="181"/>
    </row>
    <row r="49" spans="1:17" ht="21" customHeight="1">
      <c r="A49" s="326">
        <v>31</v>
      </c>
      <c r="B49" s="391" t="s">
        <v>16</v>
      </c>
      <c r="C49" s="392">
        <v>4864989</v>
      </c>
      <c r="D49" s="152" t="s">
        <v>12</v>
      </c>
      <c r="E49" s="116" t="s">
        <v>354</v>
      </c>
      <c r="F49" s="403">
        <v>-1000</v>
      </c>
      <c r="G49" s="441">
        <v>997681</v>
      </c>
      <c r="H49" s="442">
        <v>998310</v>
      </c>
      <c r="I49" s="411">
        <f>G49-H49</f>
        <v>-629</v>
      </c>
      <c r="J49" s="411">
        <f t="shared" si="4"/>
        <v>629000</v>
      </c>
      <c r="K49" s="411">
        <f t="shared" si="1"/>
        <v>0.629</v>
      </c>
      <c r="L49" s="441">
        <v>988528</v>
      </c>
      <c r="M49" s="442">
        <v>988842</v>
      </c>
      <c r="N49" s="411">
        <f>L49-M49</f>
        <v>-314</v>
      </c>
      <c r="O49" s="411">
        <f t="shared" si="5"/>
        <v>314000</v>
      </c>
      <c r="P49" s="411">
        <f t="shared" si="3"/>
        <v>0.314</v>
      </c>
      <c r="Q49" s="181"/>
    </row>
    <row r="50" spans="1:17" ht="21" customHeight="1">
      <c r="A50" s="326">
        <v>32</v>
      </c>
      <c r="B50" s="391" t="s">
        <v>17</v>
      </c>
      <c r="C50" s="392">
        <v>4864979</v>
      </c>
      <c r="D50" s="152" t="s">
        <v>12</v>
      </c>
      <c r="E50" s="116" t="s">
        <v>354</v>
      </c>
      <c r="F50" s="403">
        <v>-2000</v>
      </c>
      <c r="G50" s="441">
        <v>996144</v>
      </c>
      <c r="H50" s="442">
        <v>995616</v>
      </c>
      <c r="I50" s="411">
        <f>G50-H50</f>
        <v>528</v>
      </c>
      <c r="J50" s="411">
        <f t="shared" si="4"/>
        <v>-1056000</v>
      </c>
      <c r="K50" s="411">
        <f t="shared" si="1"/>
        <v>-1.056</v>
      </c>
      <c r="L50" s="441">
        <v>970065</v>
      </c>
      <c r="M50" s="442">
        <v>970107</v>
      </c>
      <c r="N50" s="411">
        <f>L50-M50</f>
        <v>-42</v>
      </c>
      <c r="O50" s="411">
        <f t="shared" si="5"/>
        <v>84000</v>
      </c>
      <c r="P50" s="411">
        <f t="shared" si="3"/>
        <v>0.084</v>
      </c>
      <c r="Q50" s="580"/>
    </row>
    <row r="51" spans="1:17" ht="21" customHeight="1">
      <c r="A51" s="326"/>
      <c r="B51" s="393" t="s">
        <v>180</v>
      </c>
      <c r="C51" s="392"/>
      <c r="D51" s="152"/>
      <c r="E51" s="152"/>
      <c r="F51" s="403"/>
      <c r="G51" s="617"/>
      <c r="H51" s="616"/>
      <c r="I51" s="411"/>
      <c r="J51" s="411"/>
      <c r="K51" s="411"/>
      <c r="L51" s="412"/>
      <c r="M51" s="411"/>
      <c r="N51" s="411"/>
      <c r="O51" s="411"/>
      <c r="P51" s="411"/>
      <c r="Q51" s="181"/>
    </row>
    <row r="52" spans="1:17" ht="21" customHeight="1">
      <c r="A52" s="326">
        <v>33</v>
      </c>
      <c r="B52" s="391" t="s">
        <v>15</v>
      </c>
      <c r="C52" s="392">
        <v>4864966</v>
      </c>
      <c r="D52" s="152" t="s">
        <v>12</v>
      </c>
      <c r="E52" s="116" t="s">
        <v>354</v>
      </c>
      <c r="F52" s="403">
        <v>-1000</v>
      </c>
      <c r="G52" s="441">
        <v>996451</v>
      </c>
      <c r="H52" s="516">
        <v>996358</v>
      </c>
      <c r="I52" s="411">
        <f>G52-H52</f>
        <v>93</v>
      </c>
      <c r="J52" s="411">
        <f t="shared" si="4"/>
        <v>-93000</v>
      </c>
      <c r="K52" s="411">
        <f t="shared" si="1"/>
        <v>-0.093</v>
      </c>
      <c r="L52" s="441">
        <v>915181</v>
      </c>
      <c r="M52" s="516">
        <v>915270</v>
      </c>
      <c r="N52" s="411">
        <f>L52-M52</f>
        <v>-89</v>
      </c>
      <c r="O52" s="411">
        <f t="shared" si="5"/>
        <v>89000</v>
      </c>
      <c r="P52" s="411">
        <f t="shared" si="3"/>
        <v>0.089</v>
      </c>
      <c r="Q52" s="181"/>
    </row>
    <row r="53" spans="1:17" ht="21" customHeight="1">
      <c r="A53" s="326">
        <v>34</v>
      </c>
      <c r="B53" s="391" t="s">
        <v>16</v>
      </c>
      <c r="C53" s="392">
        <v>4864967</v>
      </c>
      <c r="D53" s="152" t="s">
        <v>12</v>
      </c>
      <c r="E53" s="116" t="s">
        <v>354</v>
      </c>
      <c r="F53" s="403">
        <v>-1000</v>
      </c>
      <c r="G53" s="441">
        <v>995214</v>
      </c>
      <c r="H53" s="516">
        <v>995227</v>
      </c>
      <c r="I53" s="411">
        <f>G53-H53</f>
        <v>-13</v>
      </c>
      <c r="J53" s="411">
        <f t="shared" si="4"/>
        <v>13000</v>
      </c>
      <c r="K53" s="411">
        <f t="shared" si="1"/>
        <v>0.013</v>
      </c>
      <c r="L53" s="441">
        <v>928164</v>
      </c>
      <c r="M53" s="516">
        <v>928164</v>
      </c>
      <c r="N53" s="411">
        <f>L53-M53</f>
        <v>0</v>
      </c>
      <c r="O53" s="411">
        <f t="shared" si="5"/>
        <v>0</v>
      </c>
      <c r="P53" s="411">
        <f t="shared" si="3"/>
        <v>0</v>
      </c>
      <c r="Q53" s="181"/>
    </row>
    <row r="54" spans="1:17" ht="21" customHeight="1">
      <c r="A54" s="326">
        <v>35</v>
      </c>
      <c r="B54" s="391" t="s">
        <v>17</v>
      </c>
      <c r="C54" s="392">
        <v>4865000</v>
      </c>
      <c r="D54" s="152" t="s">
        <v>12</v>
      </c>
      <c r="E54" s="116" t="s">
        <v>354</v>
      </c>
      <c r="F54" s="403">
        <v>-1000</v>
      </c>
      <c r="G54" s="441">
        <v>1000108</v>
      </c>
      <c r="H54" s="516">
        <v>999997</v>
      </c>
      <c r="I54" s="411">
        <f>G54-H54</f>
        <v>111</v>
      </c>
      <c r="J54" s="411">
        <f t="shared" si="4"/>
        <v>-111000</v>
      </c>
      <c r="K54" s="411">
        <f t="shared" si="1"/>
        <v>-0.111</v>
      </c>
      <c r="L54" s="441">
        <v>999920</v>
      </c>
      <c r="M54" s="516">
        <v>999982</v>
      </c>
      <c r="N54" s="411">
        <f>L54-M54</f>
        <v>-62</v>
      </c>
      <c r="O54" s="411">
        <f t="shared" si="5"/>
        <v>62000</v>
      </c>
      <c r="P54" s="411">
        <f t="shared" si="3"/>
        <v>0.062</v>
      </c>
      <c r="Q54" s="556"/>
    </row>
    <row r="55" spans="1:17" ht="21" customHeight="1">
      <c r="A55" s="326">
        <v>36</v>
      </c>
      <c r="B55" s="391" t="s">
        <v>168</v>
      </c>
      <c r="C55" s="392">
        <v>5128468</v>
      </c>
      <c r="D55" s="152" t="s">
        <v>12</v>
      </c>
      <c r="E55" s="116" t="s">
        <v>354</v>
      </c>
      <c r="F55" s="403">
        <v>-1000</v>
      </c>
      <c r="G55" s="444">
        <v>993768</v>
      </c>
      <c r="H55" s="350">
        <v>996486</v>
      </c>
      <c r="I55" s="408">
        <f>G55-H55</f>
        <v>-2718</v>
      </c>
      <c r="J55" s="408">
        <f>$F55*I55</f>
        <v>2718000</v>
      </c>
      <c r="K55" s="408">
        <f>J55/1000000</f>
        <v>2.718</v>
      </c>
      <c r="L55" s="444">
        <v>999934</v>
      </c>
      <c r="M55" s="350">
        <v>999934</v>
      </c>
      <c r="N55" s="408">
        <f>L55-M55</f>
        <v>0</v>
      </c>
      <c r="O55" s="408">
        <f>$F55*N55</f>
        <v>0</v>
      </c>
      <c r="P55" s="408">
        <f>O55/1000000</f>
        <v>0</v>
      </c>
      <c r="Q55" s="181"/>
    </row>
    <row r="56" spans="1:17" ht="21" customHeight="1">
      <c r="A56" s="326"/>
      <c r="B56" s="393" t="s">
        <v>121</v>
      </c>
      <c r="C56" s="392"/>
      <c r="D56" s="152"/>
      <c r="E56" s="116"/>
      <c r="F56" s="401"/>
      <c r="G56" s="617"/>
      <c r="H56" s="622"/>
      <c r="I56" s="411"/>
      <c r="J56" s="411"/>
      <c r="K56" s="411"/>
      <c r="L56" s="412"/>
      <c r="M56" s="408"/>
      <c r="N56" s="411"/>
      <c r="O56" s="411"/>
      <c r="P56" s="411"/>
      <c r="Q56" s="181"/>
    </row>
    <row r="57" spans="1:17" ht="21" customHeight="1">
      <c r="A57" s="326">
        <v>37</v>
      </c>
      <c r="B57" s="391" t="s">
        <v>376</v>
      </c>
      <c r="C57" s="392">
        <v>4864827</v>
      </c>
      <c r="D57" s="152" t="s">
        <v>12</v>
      </c>
      <c r="E57" s="116" t="s">
        <v>354</v>
      </c>
      <c r="F57" s="401">
        <v>-666.666</v>
      </c>
      <c r="G57" s="441">
        <v>986950</v>
      </c>
      <c r="H57" s="442">
        <v>988485</v>
      </c>
      <c r="I57" s="411">
        <f>G57-H57</f>
        <v>-1535</v>
      </c>
      <c r="J57" s="411">
        <f t="shared" si="4"/>
        <v>1023332.31</v>
      </c>
      <c r="K57" s="411">
        <f t="shared" si="1"/>
        <v>1.02333231</v>
      </c>
      <c r="L57" s="441">
        <v>984337</v>
      </c>
      <c r="M57" s="442">
        <v>984337</v>
      </c>
      <c r="N57" s="411">
        <f>L57-M57</f>
        <v>0</v>
      </c>
      <c r="O57" s="411">
        <f t="shared" si="5"/>
        <v>0</v>
      </c>
      <c r="P57" s="411">
        <f t="shared" si="3"/>
        <v>0</v>
      </c>
      <c r="Q57" s="581"/>
    </row>
    <row r="58" spans="1:17" ht="21" customHeight="1">
      <c r="A58" s="326">
        <v>38</v>
      </c>
      <c r="B58" s="391" t="s">
        <v>182</v>
      </c>
      <c r="C58" s="392">
        <v>4864828</v>
      </c>
      <c r="D58" s="152" t="s">
        <v>12</v>
      </c>
      <c r="E58" s="116" t="s">
        <v>354</v>
      </c>
      <c r="F58" s="401">
        <v>-666.666</v>
      </c>
      <c r="G58" s="441">
        <v>972575</v>
      </c>
      <c r="H58" s="442">
        <v>972375</v>
      </c>
      <c r="I58" s="411">
        <f>G58-H58</f>
        <v>200</v>
      </c>
      <c r="J58" s="411">
        <f t="shared" si="4"/>
        <v>-133333.2</v>
      </c>
      <c r="K58" s="411">
        <f t="shared" si="1"/>
        <v>-0.1333332</v>
      </c>
      <c r="L58" s="441">
        <v>971784</v>
      </c>
      <c r="M58" s="442">
        <v>971784</v>
      </c>
      <c r="N58" s="411">
        <f>L58-M58</f>
        <v>0</v>
      </c>
      <c r="O58" s="411">
        <f t="shared" si="5"/>
        <v>0</v>
      </c>
      <c r="P58" s="411">
        <f t="shared" si="3"/>
        <v>0</v>
      </c>
      <c r="Q58" s="181"/>
    </row>
    <row r="59" spans="1:17" ht="22.5" customHeight="1">
      <c r="A59" s="326"/>
      <c r="B59" s="393" t="s">
        <v>378</v>
      </c>
      <c r="C59" s="392"/>
      <c r="D59" s="152"/>
      <c r="E59" s="116"/>
      <c r="F59" s="401"/>
      <c r="G59" s="617"/>
      <c r="H59" s="622"/>
      <c r="I59" s="411"/>
      <c r="J59" s="411"/>
      <c r="K59" s="411"/>
      <c r="L59" s="415"/>
      <c r="M59" s="408"/>
      <c r="N59" s="411"/>
      <c r="O59" s="411"/>
      <c r="P59" s="411"/>
      <c r="Q59" s="181"/>
    </row>
    <row r="60" spans="1:17" ht="21" customHeight="1">
      <c r="A60" s="326">
        <v>39</v>
      </c>
      <c r="B60" s="391" t="s">
        <v>376</v>
      </c>
      <c r="C60" s="392">
        <v>4865024</v>
      </c>
      <c r="D60" s="152" t="s">
        <v>12</v>
      </c>
      <c r="E60" s="116" t="s">
        <v>354</v>
      </c>
      <c r="F60" s="586">
        <v>-2000</v>
      </c>
      <c r="G60" s="441">
        <v>1776</v>
      </c>
      <c r="H60" s="442">
        <v>1600</v>
      </c>
      <c r="I60" s="411">
        <f>G60-H60</f>
        <v>176</v>
      </c>
      <c r="J60" s="411">
        <f t="shared" si="4"/>
        <v>-352000</v>
      </c>
      <c r="K60" s="411">
        <f t="shared" si="1"/>
        <v>-0.352</v>
      </c>
      <c r="L60" s="441">
        <v>1521</v>
      </c>
      <c r="M60" s="442">
        <v>1494</v>
      </c>
      <c r="N60" s="411">
        <f>L60-M60</f>
        <v>27</v>
      </c>
      <c r="O60" s="411">
        <f t="shared" si="5"/>
        <v>-54000</v>
      </c>
      <c r="P60" s="411">
        <f t="shared" si="3"/>
        <v>-0.054</v>
      </c>
      <c r="Q60" s="181"/>
    </row>
    <row r="61" spans="1:17" ht="21" customHeight="1">
      <c r="A61" s="326">
        <v>40</v>
      </c>
      <c r="B61" s="391" t="s">
        <v>182</v>
      </c>
      <c r="C61" s="392">
        <v>4864920</v>
      </c>
      <c r="D61" s="152" t="s">
        <v>12</v>
      </c>
      <c r="E61" s="116" t="s">
        <v>354</v>
      </c>
      <c r="F61" s="586">
        <v>-2000</v>
      </c>
      <c r="G61" s="441">
        <v>998722</v>
      </c>
      <c r="H61" s="442">
        <v>998533</v>
      </c>
      <c r="I61" s="411">
        <f>G61-H61</f>
        <v>189</v>
      </c>
      <c r="J61" s="411">
        <f t="shared" si="4"/>
        <v>-378000</v>
      </c>
      <c r="K61" s="411">
        <f t="shared" si="1"/>
        <v>-0.378</v>
      </c>
      <c r="L61" s="441">
        <v>662</v>
      </c>
      <c r="M61" s="442">
        <v>642</v>
      </c>
      <c r="N61" s="411">
        <f>L61-M61</f>
        <v>20</v>
      </c>
      <c r="O61" s="411">
        <f t="shared" si="5"/>
        <v>-40000</v>
      </c>
      <c r="P61" s="411">
        <f t="shared" si="3"/>
        <v>-0.04</v>
      </c>
      <c r="Q61" s="181"/>
    </row>
    <row r="62" spans="1:17" ht="21" customHeight="1">
      <c r="A62" s="326"/>
      <c r="B62" s="698" t="s">
        <v>384</v>
      </c>
      <c r="C62" s="392"/>
      <c r="D62" s="152"/>
      <c r="E62" s="116"/>
      <c r="F62" s="586"/>
      <c r="G62" s="441"/>
      <c r="H62" s="442"/>
      <c r="I62" s="411"/>
      <c r="J62" s="411"/>
      <c r="K62" s="411"/>
      <c r="L62" s="441"/>
      <c r="M62" s="442"/>
      <c r="N62" s="411"/>
      <c r="O62" s="411"/>
      <c r="P62" s="411"/>
      <c r="Q62" s="181"/>
    </row>
    <row r="63" spans="1:17" ht="21" customHeight="1">
      <c r="A63" s="326">
        <v>41</v>
      </c>
      <c r="B63" s="391" t="s">
        <v>376</v>
      </c>
      <c r="C63" s="392">
        <v>5128414</v>
      </c>
      <c r="D63" s="152" t="s">
        <v>12</v>
      </c>
      <c r="E63" s="116" t="s">
        <v>354</v>
      </c>
      <c r="F63" s="586">
        <v>-1000</v>
      </c>
      <c r="G63" s="441">
        <v>944702</v>
      </c>
      <c r="H63" s="442">
        <v>946519</v>
      </c>
      <c r="I63" s="411">
        <f>G63-H63</f>
        <v>-1817</v>
      </c>
      <c r="J63" s="411">
        <f t="shared" si="4"/>
        <v>1817000</v>
      </c>
      <c r="K63" s="411">
        <f t="shared" si="1"/>
        <v>1.817</v>
      </c>
      <c r="L63" s="441">
        <v>995781</v>
      </c>
      <c r="M63" s="442">
        <v>995781</v>
      </c>
      <c r="N63" s="411">
        <f>L63-M63</f>
        <v>0</v>
      </c>
      <c r="O63" s="411">
        <f t="shared" si="5"/>
        <v>0</v>
      </c>
      <c r="P63" s="411">
        <f t="shared" si="3"/>
        <v>0</v>
      </c>
      <c r="Q63" s="181"/>
    </row>
    <row r="64" spans="1:17" ht="21" customHeight="1">
      <c r="A64" s="326">
        <v>42</v>
      </c>
      <c r="B64" s="391" t="s">
        <v>182</v>
      </c>
      <c r="C64" s="392">
        <v>5128416</v>
      </c>
      <c r="D64" s="152" t="s">
        <v>12</v>
      </c>
      <c r="E64" s="116" t="s">
        <v>354</v>
      </c>
      <c r="F64" s="586">
        <v>-1000</v>
      </c>
      <c r="G64" s="441">
        <v>955868</v>
      </c>
      <c r="H64" s="442">
        <v>957885</v>
      </c>
      <c r="I64" s="411">
        <f>G64-H64</f>
        <v>-2017</v>
      </c>
      <c r="J64" s="411">
        <f t="shared" si="4"/>
        <v>2017000</v>
      </c>
      <c r="K64" s="411">
        <f t="shared" si="1"/>
        <v>2.017</v>
      </c>
      <c r="L64" s="441">
        <v>996014</v>
      </c>
      <c r="M64" s="442">
        <v>996014</v>
      </c>
      <c r="N64" s="411">
        <f>L64-M64</f>
        <v>0</v>
      </c>
      <c r="O64" s="411">
        <f t="shared" si="5"/>
        <v>0</v>
      </c>
      <c r="P64" s="411">
        <f t="shared" si="3"/>
        <v>0</v>
      </c>
      <c r="Q64" s="181"/>
    </row>
    <row r="65" spans="1:17" ht="21" customHeight="1">
      <c r="A65" s="326"/>
      <c r="B65" s="698" t="s">
        <v>393</v>
      </c>
      <c r="C65" s="392"/>
      <c r="D65" s="152"/>
      <c r="E65" s="116"/>
      <c r="F65" s="586"/>
      <c r="G65" s="441"/>
      <c r="H65" s="442"/>
      <c r="I65" s="411"/>
      <c r="J65" s="411"/>
      <c r="K65" s="411"/>
      <c r="L65" s="441"/>
      <c r="M65" s="442"/>
      <c r="N65" s="411"/>
      <c r="O65" s="411"/>
      <c r="P65" s="411"/>
      <c r="Q65" s="181"/>
    </row>
    <row r="66" spans="1:17" ht="21" customHeight="1">
      <c r="A66" s="326">
        <v>43</v>
      </c>
      <c r="B66" s="391" t="s">
        <v>394</v>
      </c>
      <c r="C66" s="392">
        <v>5100228</v>
      </c>
      <c r="D66" s="152" t="s">
        <v>12</v>
      </c>
      <c r="E66" s="116" t="s">
        <v>354</v>
      </c>
      <c r="F66" s="586">
        <v>800</v>
      </c>
      <c r="G66" s="517">
        <v>994101</v>
      </c>
      <c r="H66" s="516">
        <v>994101</v>
      </c>
      <c r="I66" s="411">
        <f>G66-H66</f>
        <v>0</v>
      </c>
      <c r="J66" s="411">
        <f t="shared" si="4"/>
        <v>0</v>
      </c>
      <c r="K66" s="411">
        <f t="shared" si="1"/>
        <v>0</v>
      </c>
      <c r="L66" s="517">
        <v>1447</v>
      </c>
      <c r="M66" s="516">
        <v>1447</v>
      </c>
      <c r="N66" s="411">
        <f>L66-M66</f>
        <v>0</v>
      </c>
      <c r="O66" s="411">
        <f t="shared" si="5"/>
        <v>0</v>
      </c>
      <c r="P66" s="411">
        <f t="shared" si="3"/>
        <v>0</v>
      </c>
      <c r="Q66" s="181"/>
    </row>
    <row r="67" spans="1:17" ht="21" customHeight="1">
      <c r="A67" s="326">
        <v>44</v>
      </c>
      <c r="B67" s="482" t="s">
        <v>395</v>
      </c>
      <c r="C67" s="392">
        <v>5128441</v>
      </c>
      <c r="D67" s="152" t="s">
        <v>12</v>
      </c>
      <c r="E67" s="116" t="s">
        <v>354</v>
      </c>
      <c r="F67" s="586">
        <v>800</v>
      </c>
      <c r="G67" s="441">
        <v>20832</v>
      </c>
      <c r="H67" s="442">
        <v>19785</v>
      </c>
      <c r="I67" s="411">
        <f>G67-H67</f>
        <v>1047</v>
      </c>
      <c r="J67" s="411">
        <f t="shared" si="4"/>
        <v>837600</v>
      </c>
      <c r="K67" s="411">
        <f t="shared" si="1"/>
        <v>0.8376</v>
      </c>
      <c r="L67" s="441">
        <v>1045</v>
      </c>
      <c r="M67" s="442">
        <v>1045</v>
      </c>
      <c r="N67" s="411">
        <f>L67-M67</f>
        <v>0</v>
      </c>
      <c r="O67" s="411">
        <f t="shared" si="5"/>
        <v>0</v>
      </c>
      <c r="P67" s="411">
        <f t="shared" si="3"/>
        <v>0</v>
      </c>
      <c r="Q67" s="181"/>
    </row>
    <row r="68" spans="1:17" ht="21" customHeight="1">
      <c r="A68" s="326">
        <v>45</v>
      </c>
      <c r="B68" s="391" t="s">
        <v>370</v>
      </c>
      <c r="C68" s="392">
        <v>5128443</v>
      </c>
      <c r="D68" s="152" t="s">
        <v>12</v>
      </c>
      <c r="E68" s="116" t="s">
        <v>354</v>
      </c>
      <c r="F68" s="586">
        <v>800</v>
      </c>
      <c r="G68" s="441">
        <v>947710</v>
      </c>
      <c r="H68" s="442">
        <v>951178</v>
      </c>
      <c r="I68" s="411">
        <f>G68-H68</f>
        <v>-3468</v>
      </c>
      <c r="J68" s="411">
        <f t="shared" si="4"/>
        <v>-2774400</v>
      </c>
      <c r="K68" s="411">
        <f t="shared" si="1"/>
        <v>-2.7744</v>
      </c>
      <c r="L68" s="441">
        <v>999692</v>
      </c>
      <c r="M68" s="442">
        <v>999692</v>
      </c>
      <c r="N68" s="411">
        <f>L68-M68</f>
        <v>0</v>
      </c>
      <c r="O68" s="411">
        <f t="shared" si="5"/>
        <v>0</v>
      </c>
      <c r="P68" s="411">
        <f t="shared" si="3"/>
        <v>0</v>
      </c>
      <c r="Q68" s="181"/>
    </row>
    <row r="69" spans="1:17" ht="21" customHeight="1">
      <c r="A69" s="326">
        <v>46</v>
      </c>
      <c r="B69" s="391" t="s">
        <v>398</v>
      </c>
      <c r="C69" s="392">
        <v>5128407</v>
      </c>
      <c r="D69" s="152" t="s">
        <v>12</v>
      </c>
      <c r="E69" s="116" t="s">
        <v>354</v>
      </c>
      <c r="F69" s="586">
        <v>-2000</v>
      </c>
      <c r="G69" s="517">
        <v>999423</v>
      </c>
      <c r="H69" s="516">
        <v>999423</v>
      </c>
      <c r="I69" s="411">
        <f>G69-H69</f>
        <v>0</v>
      </c>
      <c r="J69" s="411">
        <f t="shared" si="4"/>
        <v>0</v>
      </c>
      <c r="K69" s="411">
        <f t="shared" si="1"/>
        <v>0</v>
      </c>
      <c r="L69" s="517">
        <v>999980</v>
      </c>
      <c r="M69" s="516">
        <v>999980</v>
      </c>
      <c r="N69" s="411">
        <f>L69-M69</f>
        <v>0</v>
      </c>
      <c r="O69" s="411">
        <f t="shared" si="5"/>
        <v>0</v>
      </c>
      <c r="P69" s="411">
        <f t="shared" si="3"/>
        <v>0</v>
      </c>
      <c r="Q69" s="181"/>
    </row>
    <row r="70" spans="1:17" ht="21" customHeight="1">
      <c r="A70" s="326"/>
      <c r="B70" s="356" t="s">
        <v>107</v>
      </c>
      <c r="C70" s="392"/>
      <c r="D70" s="104"/>
      <c r="E70" s="104"/>
      <c r="F70" s="401"/>
      <c r="G70" s="617"/>
      <c r="H70" s="616"/>
      <c r="I70" s="411"/>
      <c r="J70" s="411"/>
      <c r="K70" s="411"/>
      <c r="L70" s="412"/>
      <c r="M70" s="411"/>
      <c r="N70" s="411"/>
      <c r="O70" s="411"/>
      <c r="P70" s="411"/>
      <c r="Q70" s="181"/>
    </row>
    <row r="71" spans="1:17" ht="21" customHeight="1">
      <c r="A71" s="326">
        <v>47</v>
      </c>
      <c r="B71" s="391" t="s">
        <v>118</v>
      </c>
      <c r="C71" s="392">
        <v>4864951</v>
      </c>
      <c r="D71" s="152" t="s">
        <v>12</v>
      </c>
      <c r="E71" s="116" t="s">
        <v>354</v>
      </c>
      <c r="F71" s="403">
        <v>1000</v>
      </c>
      <c r="G71" s="441">
        <v>993816</v>
      </c>
      <c r="H71" s="442">
        <v>994343</v>
      </c>
      <c r="I71" s="411">
        <f>G71-H71</f>
        <v>-527</v>
      </c>
      <c r="J71" s="411">
        <f t="shared" si="4"/>
        <v>-527000</v>
      </c>
      <c r="K71" s="411">
        <f t="shared" si="1"/>
        <v>-0.527</v>
      </c>
      <c r="L71" s="441">
        <v>37398</v>
      </c>
      <c r="M71" s="442">
        <v>37395</v>
      </c>
      <c r="N71" s="411">
        <f>L71-M71</f>
        <v>3</v>
      </c>
      <c r="O71" s="411">
        <f t="shared" si="5"/>
        <v>3000</v>
      </c>
      <c r="P71" s="411">
        <f t="shared" si="3"/>
        <v>0.003</v>
      </c>
      <c r="Q71" s="181"/>
    </row>
    <row r="72" spans="1:17" ht="21" customHeight="1">
      <c r="A72" s="326">
        <v>48</v>
      </c>
      <c r="B72" s="391" t="s">
        <v>119</v>
      </c>
      <c r="C72" s="392">
        <v>4902501</v>
      </c>
      <c r="D72" s="152" t="s">
        <v>12</v>
      </c>
      <c r="E72" s="116" t="s">
        <v>354</v>
      </c>
      <c r="F72" s="403">
        <v>1333.33</v>
      </c>
      <c r="G72" s="441">
        <v>994022</v>
      </c>
      <c r="H72" s="442">
        <v>994435</v>
      </c>
      <c r="I72" s="408">
        <f>G72-H72</f>
        <v>-413</v>
      </c>
      <c r="J72" s="408">
        <f t="shared" si="4"/>
        <v>-550665.2899999999</v>
      </c>
      <c r="K72" s="408">
        <f t="shared" si="1"/>
        <v>-0.55066529</v>
      </c>
      <c r="L72" s="441">
        <v>999560</v>
      </c>
      <c r="M72" s="442">
        <v>999561</v>
      </c>
      <c r="N72" s="411">
        <f>L72-M72</f>
        <v>-1</v>
      </c>
      <c r="O72" s="411">
        <f t="shared" si="5"/>
        <v>-1333.33</v>
      </c>
      <c r="P72" s="411">
        <f t="shared" si="3"/>
        <v>-0.00133333</v>
      </c>
      <c r="Q72" s="181"/>
    </row>
    <row r="73" spans="1:17" ht="21" customHeight="1">
      <c r="A73" s="326"/>
      <c r="B73" s="393" t="s">
        <v>181</v>
      </c>
      <c r="C73" s="392"/>
      <c r="D73" s="152"/>
      <c r="E73" s="152"/>
      <c r="F73" s="403"/>
      <c r="G73" s="617"/>
      <c r="H73" s="616"/>
      <c r="I73" s="411"/>
      <c r="J73" s="411"/>
      <c r="K73" s="411"/>
      <c r="L73" s="412"/>
      <c r="M73" s="411"/>
      <c r="N73" s="411"/>
      <c r="O73" s="411"/>
      <c r="P73" s="411"/>
      <c r="Q73" s="181"/>
    </row>
    <row r="74" spans="1:17" ht="21" customHeight="1">
      <c r="A74" s="326">
        <v>49</v>
      </c>
      <c r="B74" s="391" t="s">
        <v>38</v>
      </c>
      <c r="C74" s="392">
        <v>4864990</v>
      </c>
      <c r="D74" s="152" t="s">
        <v>12</v>
      </c>
      <c r="E74" s="116" t="s">
        <v>354</v>
      </c>
      <c r="F74" s="403">
        <v>-1000</v>
      </c>
      <c r="G74" s="441">
        <v>11667</v>
      </c>
      <c r="H74" s="442">
        <v>10596</v>
      </c>
      <c r="I74" s="411">
        <f>G74-H74</f>
        <v>1071</v>
      </c>
      <c r="J74" s="411">
        <f t="shared" si="4"/>
        <v>-1071000</v>
      </c>
      <c r="K74" s="411">
        <f t="shared" si="1"/>
        <v>-1.071</v>
      </c>
      <c r="L74" s="441">
        <v>975086</v>
      </c>
      <c r="M74" s="442">
        <v>975123</v>
      </c>
      <c r="N74" s="411">
        <f>L74-M74</f>
        <v>-37</v>
      </c>
      <c r="O74" s="411">
        <f t="shared" si="5"/>
        <v>37000</v>
      </c>
      <c r="P74" s="411">
        <f t="shared" si="3"/>
        <v>0.037</v>
      </c>
      <c r="Q74" s="181"/>
    </row>
    <row r="75" spans="1:17" ht="21" customHeight="1">
      <c r="A75" s="326">
        <v>50</v>
      </c>
      <c r="B75" s="391" t="s">
        <v>182</v>
      </c>
      <c r="C75" s="392">
        <v>4864991</v>
      </c>
      <c r="D75" s="152" t="s">
        <v>12</v>
      </c>
      <c r="E75" s="116" t="s">
        <v>354</v>
      </c>
      <c r="F75" s="403">
        <v>-1000</v>
      </c>
      <c r="G75" s="441">
        <v>5696</v>
      </c>
      <c r="H75" s="442">
        <v>2730</v>
      </c>
      <c r="I75" s="411">
        <f>G75-H75</f>
        <v>2966</v>
      </c>
      <c r="J75" s="411">
        <f t="shared" si="4"/>
        <v>-2966000</v>
      </c>
      <c r="K75" s="411">
        <f t="shared" si="1"/>
        <v>-2.966</v>
      </c>
      <c r="L75" s="441">
        <v>989739</v>
      </c>
      <c r="M75" s="442">
        <v>989738</v>
      </c>
      <c r="N75" s="411">
        <f>L75-M75</f>
        <v>1</v>
      </c>
      <c r="O75" s="411">
        <f t="shared" si="5"/>
        <v>-1000</v>
      </c>
      <c r="P75" s="411">
        <f t="shared" si="3"/>
        <v>-0.001</v>
      </c>
      <c r="Q75" s="181"/>
    </row>
    <row r="76" spans="1:17" ht="21" customHeight="1">
      <c r="A76" s="326"/>
      <c r="B76" s="398" t="s">
        <v>28</v>
      </c>
      <c r="C76" s="359"/>
      <c r="D76" s="64"/>
      <c r="E76" s="64"/>
      <c r="F76" s="403"/>
      <c r="G76" s="617"/>
      <c r="H76" s="616"/>
      <c r="I76" s="411"/>
      <c r="J76" s="411"/>
      <c r="K76" s="411"/>
      <c r="L76" s="412"/>
      <c r="M76" s="411"/>
      <c r="N76" s="411"/>
      <c r="O76" s="411"/>
      <c r="P76" s="411"/>
      <c r="Q76" s="181"/>
    </row>
    <row r="77" spans="1:17" ht="21" customHeight="1">
      <c r="A77" s="326">
        <v>51</v>
      </c>
      <c r="B77" s="108" t="s">
        <v>83</v>
      </c>
      <c r="C77" s="359">
        <v>4865092</v>
      </c>
      <c r="D77" s="64" t="s">
        <v>12</v>
      </c>
      <c r="E77" s="116" t="s">
        <v>354</v>
      </c>
      <c r="F77" s="403">
        <v>100</v>
      </c>
      <c r="G77" s="441">
        <v>14946</v>
      </c>
      <c r="H77" s="442">
        <v>14265</v>
      </c>
      <c r="I77" s="411">
        <f>G77-H77</f>
        <v>681</v>
      </c>
      <c r="J77" s="411">
        <f t="shared" si="4"/>
        <v>68100</v>
      </c>
      <c r="K77" s="411">
        <f t="shared" si="1"/>
        <v>0.0681</v>
      </c>
      <c r="L77" s="441">
        <v>14309</v>
      </c>
      <c r="M77" s="442">
        <v>14243</v>
      </c>
      <c r="N77" s="411">
        <f>L77-M77</f>
        <v>66</v>
      </c>
      <c r="O77" s="411">
        <f t="shared" si="5"/>
        <v>6600</v>
      </c>
      <c r="P77" s="411">
        <f t="shared" si="3"/>
        <v>0.0066</v>
      </c>
      <c r="Q77" s="181"/>
    </row>
    <row r="78" spans="1:17" ht="21" customHeight="1">
      <c r="A78" s="326"/>
      <c r="B78" s="393" t="s">
        <v>49</v>
      </c>
      <c r="C78" s="392"/>
      <c r="D78" s="152"/>
      <c r="E78" s="152"/>
      <c r="F78" s="403"/>
      <c r="G78" s="617"/>
      <c r="H78" s="616"/>
      <c r="I78" s="411"/>
      <c r="J78" s="411"/>
      <c r="K78" s="411"/>
      <c r="L78" s="412"/>
      <c r="M78" s="411"/>
      <c r="N78" s="411"/>
      <c r="O78" s="411"/>
      <c r="P78" s="411"/>
      <c r="Q78" s="181"/>
    </row>
    <row r="79" spans="1:17" s="735" customFormat="1" ht="21" customHeight="1">
      <c r="A79" s="326">
        <v>52</v>
      </c>
      <c r="B79" s="391" t="s">
        <v>355</v>
      </c>
      <c r="C79" s="392">
        <v>4864898</v>
      </c>
      <c r="D79" s="152" t="s">
        <v>12</v>
      </c>
      <c r="E79" s="116" t="s">
        <v>354</v>
      </c>
      <c r="F79" s="403">
        <v>100</v>
      </c>
      <c r="G79" s="444">
        <v>11361</v>
      </c>
      <c r="H79" s="445">
        <v>11533</v>
      </c>
      <c r="I79" s="408">
        <f>G79-H79</f>
        <v>-172</v>
      </c>
      <c r="J79" s="408">
        <f t="shared" si="4"/>
        <v>-17200</v>
      </c>
      <c r="K79" s="408">
        <f t="shared" si="1"/>
        <v>-0.0172</v>
      </c>
      <c r="L79" s="444">
        <v>61482</v>
      </c>
      <c r="M79" s="445">
        <v>61483</v>
      </c>
      <c r="N79" s="408">
        <f>L79-M79</f>
        <v>-1</v>
      </c>
      <c r="O79" s="408">
        <f t="shared" si="5"/>
        <v>-100</v>
      </c>
      <c r="P79" s="408">
        <f t="shared" si="3"/>
        <v>-0.0001</v>
      </c>
      <c r="Q79" s="749"/>
    </row>
    <row r="80" spans="1:17" ht="21" customHeight="1">
      <c r="A80" s="399"/>
      <c r="B80" s="398" t="s">
        <v>316</v>
      </c>
      <c r="C80" s="392"/>
      <c r="D80" s="152"/>
      <c r="E80" s="152"/>
      <c r="F80" s="403"/>
      <c r="G80" s="617"/>
      <c r="H80" s="616"/>
      <c r="I80" s="411"/>
      <c r="J80" s="411"/>
      <c r="K80" s="411"/>
      <c r="L80" s="412"/>
      <c r="M80" s="411"/>
      <c r="N80" s="411"/>
      <c r="O80" s="411"/>
      <c r="P80" s="411"/>
      <c r="Q80" s="181"/>
    </row>
    <row r="81" spans="1:17" ht="21" customHeight="1">
      <c r="A81" s="326">
        <v>53</v>
      </c>
      <c r="B81" s="537" t="s">
        <v>358</v>
      </c>
      <c r="C81" s="392">
        <v>4865174</v>
      </c>
      <c r="D81" s="116" t="s">
        <v>12</v>
      </c>
      <c r="E81" s="116" t="s">
        <v>354</v>
      </c>
      <c r="F81" s="403">
        <v>1000</v>
      </c>
      <c r="G81" s="444">
        <v>0</v>
      </c>
      <c r="H81" s="445">
        <v>0</v>
      </c>
      <c r="I81" s="408">
        <f>G81-H81</f>
        <v>0</v>
      </c>
      <c r="J81" s="408">
        <f t="shared" si="4"/>
        <v>0</v>
      </c>
      <c r="K81" s="408">
        <f t="shared" si="1"/>
        <v>0</v>
      </c>
      <c r="L81" s="444">
        <v>0</v>
      </c>
      <c r="M81" s="445">
        <v>0</v>
      </c>
      <c r="N81" s="408">
        <f>L81-M81</f>
        <v>0</v>
      </c>
      <c r="O81" s="408">
        <f t="shared" si="5"/>
        <v>0</v>
      </c>
      <c r="P81" s="408">
        <f t="shared" si="3"/>
        <v>0</v>
      </c>
      <c r="Q81" s="574"/>
    </row>
    <row r="82" spans="1:17" ht="21" customHeight="1">
      <c r="A82" s="326"/>
      <c r="B82" s="398" t="s">
        <v>37</v>
      </c>
      <c r="C82" s="435"/>
      <c r="D82" s="464"/>
      <c r="E82" s="425"/>
      <c r="F82" s="435"/>
      <c r="G82" s="615"/>
      <c r="H82" s="616"/>
      <c r="I82" s="442"/>
      <c r="J82" s="442"/>
      <c r="K82" s="443"/>
      <c r="L82" s="441"/>
      <c r="M82" s="442"/>
      <c r="N82" s="442"/>
      <c r="O82" s="442"/>
      <c r="P82" s="443"/>
      <c r="Q82" s="181"/>
    </row>
    <row r="83" spans="1:17" ht="21" customHeight="1">
      <c r="A83" s="326">
        <v>54</v>
      </c>
      <c r="B83" s="537" t="s">
        <v>370</v>
      </c>
      <c r="C83" s="435">
        <v>4864961</v>
      </c>
      <c r="D83" s="463" t="s">
        <v>12</v>
      </c>
      <c r="E83" s="425" t="s">
        <v>354</v>
      </c>
      <c r="F83" s="435">
        <v>1000</v>
      </c>
      <c r="G83" s="441">
        <v>947433</v>
      </c>
      <c r="H83" s="442">
        <v>949018</v>
      </c>
      <c r="I83" s="442">
        <f>G83-H83</f>
        <v>-1585</v>
      </c>
      <c r="J83" s="442">
        <f>$F83*I83</f>
        <v>-1585000</v>
      </c>
      <c r="K83" s="443">
        <f>J83/1000000</f>
        <v>-1.585</v>
      </c>
      <c r="L83" s="442">
        <v>992454</v>
      </c>
      <c r="M83" s="442">
        <v>992454</v>
      </c>
      <c r="N83" s="442">
        <f>L83-M83</f>
        <v>0</v>
      </c>
      <c r="O83" s="442">
        <f>$F83*N83</f>
        <v>0</v>
      </c>
      <c r="P83" s="443">
        <f>O83/1000000</f>
        <v>0</v>
      </c>
      <c r="Q83" s="181"/>
    </row>
    <row r="84" spans="1:17" ht="21" customHeight="1">
      <c r="A84" s="326"/>
      <c r="B84" s="398" t="s">
        <v>193</v>
      </c>
      <c r="C84" s="435"/>
      <c r="D84" s="463"/>
      <c r="E84" s="425"/>
      <c r="F84" s="435"/>
      <c r="G84" s="623"/>
      <c r="H84" s="622"/>
      <c r="I84" s="442"/>
      <c r="J84" s="442"/>
      <c r="K84" s="442"/>
      <c r="L84" s="444"/>
      <c r="M84" s="445"/>
      <c r="N84" s="442"/>
      <c r="O84" s="442"/>
      <c r="P84" s="442"/>
      <c r="Q84" s="181"/>
    </row>
    <row r="85" spans="1:17" ht="21" customHeight="1">
      <c r="A85" s="326">
        <v>55</v>
      </c>
      <c r="B85" s="391" t="s">
        <v>372</v>
      </c>
      <c r="C85" s="435">
        <v>4902586</v>
      </c>
      <c r="D85" s="463" t="s">
        <v>12</v>
      </c>
      <c r="E85" s="425" t="s">
        <v>354</v>
      </c>
      <c r="F85" s="435">
        <v>100</v>
      </c>
      <c r="G85" s="441">
        <v>1198</v>
      </c>
      <c r="H85" s="442">
        <v>1380</v>
      </c>
      <c r="I85" s="442">
        <f>G85-H85</f>
        <v>-182</v>
      </c>
      <c r="J85" s="442">
        <f>$F85*I85</f>
        <v>-18200</v>
      </c>
      <c r="K85" s="443">
        <f>J85/1000000</f>
        <v>-0.0182</v>
      </c>
      <c r="L85" s="441">
        <v>9910</v>
      </c>
      <c r="M85" s="442">
        <v>9911</v>
      </c>
      <c r="N85" s="442">
        <f>L85-M85</f>
        <v>-1</v>
      </c>
      <c r="O85" s="442">
        <f>$F85*N85</f>
        <v>-100</v>
      </c>
      <c r="P85" s="443">
        <f>O85/1000000</f>
        <v>-0.0001</v>
      </c>
      <c r="Q85" s="181"/>
    </row>
    <row r="86" spans="1:17" ht="21" customHeight="1">
      <c r="A86" s="326">
        <v>56</v>
      </c>
      <c r="B86" s="391" t="s">
        <v>373</v>
      </c>
      <c r="C86" s="435">
        <v>4902587</v>
      </c>
      <c r="D86" s="463" t="s">
        <v>12</v>
      </c>
      <c r="E86" s="425" t="s">
        <v>354</v>
      </c>
      <c r="F86" s="435">
        <v>100</v>
      </c>
      <c r="G86" s="441">
        <v>9602</v>
      </c>
      <c r="H86" s="442">
        <v>9385</v>
      </c>
      <c r="I86" s="442">
        <f>G86-H86</f>
        <v>217</v>
      </c>
      <c r="J86" s="442">
        <f>$F86*I86</f>
        <v>21700</v>
      </c>
      <c r="K86" s="443">
        <f>J86/1000000</f>
        <v>0.0217</v>
      </c>
      <c r="L86" s="441">
        <v>21831</v>
      </c>
      <c r="M86" s="442">
        <v>21795</v>
      </c>
      <c r="N86" s="442">
        <f>L86-M86</f>
        <v>36</v>
      </c>
      <c r="O86" s="442">
        <f>$F86*N86</f>
        <v>3600</v>
      </c>
      <c r="P86" s="443">
        <f>O86/1000000</f>
        <v>0.0036</v>
      </c>
      <c r="Q86" s="181"/>
    </row>
    <row r="87" spans="1:17" ht="21" customHeight="1" thickBot="1">
      <c r="A87" s="117"/>
      <c r="B87" s="316"/>
      <c r="C87" s="233"/>
      <c r="D87" s="314"/>
      <c r="E87" s="314"/>
      <c r="F87" s="404"/>
      <c r="G87" s="423"/>
      <c r="H87" s="420"/>
      <c r="I87" s="421"/>
      <c r="J87" s="421"/>
      <c r="K87" s="421"/>
      <c r="L87" s="424"/>
      <c r="M87" s="421"/>
      <c r="N87" s="421"/>
      <c r="O87" s="421"/>
      <c r="P87" s="421"/>
      <c r="Q87" s="182"/>
    </row>
    <row r="88" spans="3:16" ht="17.25" thickTop="1">
      <c r="C88" s="93"/>
      <c r="D88" s="93"/>
      <c r="E88" s="93"/>
      <c r="F88" s="405"/>
      <c r="L88" s="18"/>
      <c r="M88" s="18"/>
      <c r="N88" s="18"/>
      <c r="O88" s="18"/>
      <c r="P88" s="18"/>
    </row>
    <row r="89" spans="1:16" ht="28.5" customHeight="1">
      <c r="A89" s="227" t="s">
        <v>320</v>
      </c>
      <c r="C89" s="67"/>
      <c r="D89" s="93"/>
      <c r="E89" s="93"/>
      <c r="F89" s="405"/>
      <c r="K89" s="232">
        <f>SUM(K8:K87)</f>
        <v>-0.6275899100000003</v>
      </c>
      <c r="L89" s="94"/>
      <c r="M89" s="94"/>
      <c r="N89" s="94"/>
      <c r="O89" s="94"/>
      <c r="P89" s="232">
        <f>SUM(P8:P87)</f>
        <v>3.7591333600000003</v>
      </c>
    </row>
    <row r="90" spans="3:16" ht="16.5">
      <c r="C90" s="93"/>
      <c r="D90" s="93"/>
      <c r="E90" s="93"/>
      <c r="F90" s="405"/>
      <c r="L90" s="18"/>
      <c r="M90" s="18"/>
      <c r="N90" s="18"/>
      <c r="O90" s="18"/>
      <c r="P90" s="18"/>
    </row>
    <row r="91" spans="1:17" ht="24" thickBot="1">
      <c r="A91" s="529" t="s">
        <v>199</v>
      </c>
      <c r="C91" s="93"/>
      <c r="D91" s="93"/>
      <c r="E91" s="93"/>
      <c r="F91" s="405"/>
      <c r="G91" s="19"/>
      <c r="H91" s="19"/>
      <c r="I91" s="56" t="s">
        <v>406</v>
      </c>
      <c r="J91" s="19"/>
      <c r="K91" s="19"/>
      <c r="L91" s="21"/>
      <c r="M91" s="21"/>
      <c r="N91" s="56" t="s">
        <v>407</v>
      </c>
      <c r="O91" s="21"/>
      <c r="P91" s="21"/>
      <c r="Q91" s="538" t="str">
        <f>NDPL!$Q$1</f>
        <v>JANUARY-2014</v>
      </c>
    </row>
    <row r="92" spans="1:17" ht="39.75" thickBot="1" thickTop="1">
      <c r="A92" s="41" t="s">
        <v>8</v>
      </c>
      <c r="B92" s="38" t="s">
        <v>9</v>
      </c>
      <c r="C92" s="39" t="s">
        <v>1</v>
      </c>
      <c r="D92" s="39" t="s">
        <v>2</v>
      </c>
      <c r="E92" s="39" t="s">
        <v>3</v>
      </c>
      <c r="F92" s="406" t="s">
        <v>10</v>
      </c>
      <c r="G92" s="41" t="str">
        <f>NDPL!G5</f>
        <v>FINAL READING 01/02/2014</v>
      </c>
      <c r="H92" s="39" t="str">
        <f>NDPL!H5</f>
        <v>INTIAL READING 01/01/2014</v>
      </c>
      <c r="I92" s="39" t="s">
        <v>4</v>
      </c>
      <c r="J92" s="39" t="s">
        <v>5</v>
      </c>
      <c r="K92" s="39" t="s">
        <v>6</v>
      </c>
      <c r="L92" s="41" t="str">
        <f>NDPL!G5</f>
        <v>FINAL READING 01/02/2014</v>
      </c>
      <c r="M92" s="39" t="str">
        <f>NDPL!H5</f>
        <v>INTIAL READING 01/01/2014</v>
      </c>
      <c r="N92" s="39" t="s">
        <v>4</v>
      </c>
      <c r="O92" s="39" t="s">
        <v>5</v>
      </c>
      <c r="P92" s="39" t="s">
        <v>6</v>
      </c>
      <c r="Q92" s="40" t="s">
        <v>317</v>
      </c>
    </row>
    <row r="93" spans="3:16" ht="18" thickBot="1" thickTop="1">
      <c r="C93" s="93"/>
      <c r="D93" s="93"/>
      <c r="E93" s="93"/>
      <c r="F93" s="405"/>
      <c r="L93" s="18"/>
      <c r="M93" s="18"/>
      <c r="N93" s="18"/>
      <c r="O93" s="18"/>
      <c r="P93" s="18"/>
    </row>
    <row r="94" spans="1:17" ht="18" customHeight="1" thickTop="1">
      <c r="A94" s="472"/>
      <c r="B94" s="473" t="s">
        <v>183</v>
      </c>
      <c r="C94" s="416"/>
      <c r="D94" s="113"/>
      <c r="E94" s="113"/>
      <c r="F94" s="407"/>
      <c r="G94" s="63"/>
      <c r="H94" s="25"/>
      <c r="I94" s="25"/>
      <c r="J94" s="25"/>
      <c r="K94" s="35"/>
      <c r="L94" s="103"/>
      <c r="M94" s="26"/>
      <c r="N94" s="26"/>
      <c r="O94" s="26"/>
      <c r="P94" s="27"/>
      <c r="Q94" s="180"/>
    </row>
    <row r="95" spans="1:17" ht="18">
      <c r="A95" s="415">
        <v>1</v>
      </c>
      <c r="B95" s="474" t="s">
        <v>184</v>
      </c>
      <c r="C95" s="435">
        <v>4865143</v>
      </c>
      <c r="D95" s="152" t="s">
        <v>12</v>
      </c>
      <c r="E95" s="116" t="s">
        <v>354</v>
      </c>
      <c r="F95" s="408">
        <v>-100</v>
      </c>
      <c r="G95" s="441">
        <v>36375</v>
      </c>
      <c r="H95" s="442">
        <v>36375</v>
      </c>
      <c r="I95" s="381">
        <f>G95-H95</f>
        <v>0</v>
      </c>
      <c r="J95" s="381">
        <f>$F95*I95</f>
        <v>0</v>
      </c>
      <c r="K95" s="381">
        <f aca="true" t="shared" si="8" ref="K95:K142">J95/1000000</f>
        <v>0</v>
      </c>
      <c r="L95" s="441">
        <v>894127</v>
      </c>
      <c r="M95" s="442">
        <v>892330</v>
      </c>
      <c r="N95" s="381">
        <f>L95-M95</f>
        <v>1797</v>
      </c>
      <c r="O95" s="381">
        <f>$F95*N95</f>
        <v>-179700</v>
      </c>
      <c r="P95" s="381">
        <f aca="true" t="shared" si="9" ref="P95:P142">O95/1000000</f>
        <v>-0.1797</v>
      </c>
      <c r="Q95" s="580"/>
    </row>
    <row r="96" spans="1:17" ht="18" customHeight="1">
      <c r="A96" s="415"/>
      <c r="B96" s="475" t="s">
        <v>43</v>
      </c>
      <c r="C96" s="435"/>
      <c r="D96" s="152"/>
      <c r="E96" s="152"/>
      <c r="F96" s="408"/>
      <c r="G96" s="617"/>
      <c r="H96" s="616"/>
      <c r="I96" s="381"/>
      <c r="J96" s="381"/>
      <c r="K96" s="381"/>
      <c r="L96" s="332"/>
      <c r="M96" s="381"/>
      <c r="N96" s="381"/>
      <c r="O96" s="381"/>
      <c r="P96" s="381"/>
      <c r="Q96" s="400"/>
    </row>
    <row r="97" spans="1:17" ht="18" customHeight="1">
      <c r="A97" s="415"/>
      <c r="B97" s="475" t="s">
        <v>121</v>
      </c>
      <c r="C97" s="435"/>
      <c r="D97" s="152"/>
      <c r="E97" s="152"/>
      <c r="F97" s="408"/>
      <c r="G97" s="617"/>
      <c r="H97" s="616"/>
      <c r="I97" s="381"/>
      <c r="J97" s="381"/>
      <c r="K97" s="381"/>
      <c r="L97" s="332"/>
      <c r="M97" s="381"/>
      <c r="N97" s="381"/>
      <c r="O97" s="381"/>
      <c r="P97" s="381"/>
      <c r="Q97" s="400"/>
    </row>
    <row r="98" spans="1:17" ht="18" customHeight="1">
      <c r="A98" s="415">
        <v>2</v>
      </c>
      <c r="B98" s="474" t="s">
        <v>122</v>
      </c>
      <c r="C98" s="435">
        <v>4865134</v>
      </c>
      <c r="D98" s="152" t="s">
        <v>12</v>
      </c>
      <c r="E98" s="116" t="s">
        <v>354</v>
      </c>
      <c r="F98" s="408">
        <v>-100</v>
      </c>
      <c r="G98" s="441">
        <v>109927</v>
      </c>
      <c r="H98" s="442">
        <v>111280</v>
      </c>
      <c r="I98" s="381">
        <f>G98-H98</f>
        <v>-1353</v>
      </c>
      <c r="J98" s="381">
        <f aca="true" t="shared" si="10" ref="J98:J142">$F98*I98</f>
        <v>135300</v>
      </c>
      <c r="K98" s="381">
        <f t="shared" si="8"/>
        <v>0.1353</v>
      </c>
      <c r="L98" s="441">
        <v>1617</v>
      </c>
      <c r="M98" s="442">
        <v>1617</v>
      </c>
      <c r="N98" s="381">
        <f>L98-M98</f>
        <v>0</v>
      </c>
      <c r="O98" s="381">
        <f aca="true" t="shared" si="11" ref="O98:O142">$F98*N98</f>
        <v>0</v>
      </c>
      <c r="P98" s="381">
        <f t="shared" si="9"/>
        <v>0</v>
      </c>
      <c r="Q98" s="400"/>
    </row>
    <row r="99" spans="1:17" ht="18" customHeight="1">
      <c r="A99" s="415">
        <v>3</v>
      </c>
      <c r="B99" s="413" t="s">
        <v>123</v>
      </c>
      <c r="C99" s="435">
        <v>4865135</v>
      </c>
      <c r="D99" s="104" t="s">
        <v>12</v>
      </c>
      <c r="E99" s="116" t="s">
        <v>354</v>
      </c>
      <c r="F99" s="408">
        <v>-100</v>
      </c>
      <c r="G99" s="441">
        <v>109245</v>
      </c>
      <c r="H99" s="442">
        <v>105385</v>
      </c>
      <c r="I99" s="381">
        <f>G99-H99</f>
        <v>3860</v>
      </c>
      <c r="J99" s="381">
        <f t="shared" si="10"/>
        <v>-386000</v>
      </c>
      <c r="K99" s="381">
        <f t="shared" si="8"/>
        <v>-0.386</v>
      </c>
      <c r="L99" s="441">
        <v>2383</v>
      </c>
      <c r="M99" s="442">
        <v>2383</v>
      </c>
      <c r="N99" s="381">
        <f>L99-M99</f>
        <v>0</v>
      </c>
      <c r="O99" s="381">
        <f t="shared" si="11"/>
        <v>0</v>
      </c>
      <c r="P99" s="381">
        <f t="shared" si="9"/>
        <v>0</v>
      </c>
      <c r="Q99" s="400"/>
    </row>
    <row r="100" spans="1:17" ht="18" customHeight="1">
      <c r="A100" s="415">
        <v>4</v>
      </c>
      <c r="B100" s="474" t="s">
        <v>185</v>
      </c>
      <c r="C100" s="435">
        <v>4864804</v>
      </c>
      <c r="D100" s="152" t="s">
        <v>12</v>
      </c>
      <c r="E100" s="116" t="s">
        <v>354</v>
      </c>
      <c r="F100" s="408">
        <v>-100</v>
      </c>
      <c r="G100" s="441">
        <v>996912</v>
      </c>
      <c r="H100" s="442">
        <v>997066</v>
      </c>
      <c r="I100" s="381">
        <f>G100-H100</f>
        <v>-154</v>
      </c>
      <c r="J100" s="381">
        <f t="shared" si="10"/>
        <v>15400</v>
      </c>
      <c r="K100" s="381">
        <f t="shared" si="8"/>
        <v>0.0154</v>
      </c>
      <c r="L100" s="441">
        <v>999978</v>
      </c>
      <c r="M100" s="442">
        <v>999978</v>
      </c>
      <c r="N100" s="381">
        <f>L100-M100</f>
        <v>0</v>
      </c>
      <c r="O100" s="381">
        <f t="shared" si="11"/>
        <v>0</v>
      </c>
      <c r="P100" s="381">
        <f t="shared" si="9"/>
        <v>0</v>
      </c>
      <c r="Q100" s="400"/>
    </row>
    <row r="101" spans="1:17" ht="18" customHeight="1">
      <c r="A101" s="415">
        <v>5</v>
      </c>
      <c r="B101" s="474" t="s">
        <v>186</v>
      </c>
      <c r="C101" s="435">
        <v>4865163</v>
      </c>
      <c r="D101" s="152" t="s">
        <v>12</v>
      </c>
      <c r="E101" s="116" t="s">
        <v>354</v>
      </c>
      <c r="F101" s="408">
        <v>-100</v>
      </c>
      <c r="G101" s="441">
        <v>996726</v>
      </c>
      <c r="H101" s="442">
        <v>996724</v>
      </c>
      <c r="I101" s="381">
        <f>G101-H101</f>
        <v>2</v>
      </c>
      <c r="J101" s="381">
        <f t="shared" si="10"/>
        <v>-200</v>
      </c>
      <c r="K101" s="381">
        <f t="shared" si="8"/>
        <v>-0.0002</v>
      </c>
      <c r="L101" s="441">
        <v>999920</v>
      </c>
      <c r="M101" s="442">
        <v>999920</v>
      </c>
      <c r="N101" s="381">
        <f>L101-M101</f>
        <v>0</v>
      </c>
      <c r="O101" s="381">
        <f t="shared" si="11"/>
        <v>0</v>
      </c>
      <c r="P101" s="381">
        <f t="shared" si="9"/>
        <v>0</v>
      </c>
      <c r="Q101" s="400"/>
    </row>
    <row r="102" spans="1:17" ht="18" customHeight="1">
      <c r="A102" s="415"/>
      <c r="B102" s="476" t="s">
        <v>187</v>
      </c>
      <c r="C102" s="435"/>
      <c r="D102" s="104"/>
      <c r="E102" s="104"/>
      <c r="F102" s="408"/>
      <c r="G102" s="617"/>
      <c r="H102" s="616"/>
      <c r="I102" s="381"/>
      <c r="J102" s="381"/>
      <c r="K102" s="381"/>
      <c r="L102" s="332"/>
      <c r="M102" s="381"/>
      <c r="N102" s="381"/>
      <c r="O102" s="381"/>
      <c r="P102" s="381"/>
      <c r="Q102" s="400"/>
    </row>
    <row r="103" spans="1:17" ht="18" customHeight="1">
      <c r="A103" s="415"/>
      <c r="B103" s="476" t="s">
        <v>112</v>
      </c>
      <c r="C103" s="435"/>
      <c r="D103" s="104"/>
      <c r="E103" s="104"/>
      <c r="F103" s="408"/>
      <c r="G103" s="617"/>
      <c r="H103" s="616"/>
      <c r="I103" s="381"/>
      <c r="J103" s="381"/>
      <c r="K103" s="381"/>
      <c r="L103" s="332"/>
      <c r="M103" s="381"/>
      <c r="N103" s="381"/>
      <c r="O103" s="381"/>
      <c r="P103" s="381"/>
      <c r="Q103" s="400"/>
    </row>
    <row r="104" spans="1:17" s="90" customFormat="1" ht="18">
      <c r="A104" s="687">
        <v>6</v>
      </c>
      <c r="B104" s="688" t="s">
        <v>409</v>
      </c>
      <c r="C104" s="689">
        <v>4864845</v>
      </c>
      <c r="D104" s="194" t="s">
        <v>12</v>
      </c>
      <c r="E104" s="195" t="s">
        <v>354</v>
      </c>
      <c r="F104" s="690">
        <v>-2000</v>
      </c>
      <c r="G104" s="704">
        <v>1124</v>
      </c>
      <c r="H104" s="705">
        <v>1057</v>
      </c>
      <c r="I104" s="731">
        <f>G104-H104</f>
        <v>67</v>
      </c>
      <c r="J104" s="731">
        <f t="shared" si="10"/>
        <v>-134000</v>
      </c>
      <c r="K104" s="731">
        <f t="shared" si="8"/>
        <v>-0.134</v>
      </c>
      <c r="L104" s="704">
        <v>73243</v>
      </c>
      <c r="M104" s="705">
        <v>73243</v>
      </c>
      <c r="N104" s="731">
        <f>L104-M104</f>
        <v>0</v>
      </c>
      <c r="O104" s="731">
        <f t="shared" si="11"/>
        <v>0</v>
      </c>
      <c r="P104" s="731">
        <f t="shared" si="9"/>
        <v>0</v>
      </c>
      <c r="Q104" s="732"/>
    </row>
    <row r="105" spans="1:17" ht="18">
      <c r="A105" s="415">
        <v>7</v>
      </c>
      <c r="B105" s="474" t="s">
        <v>188</v>
      </c>
      <c r="C105" s="435">
        <v>4864862</v>
      </c>
      <c r="D105" s="152" t="s">
        <v>12</v>
      </c>
      <c r="E105" s="116" t="s">
        <v>354</v>
      </c>
      <c r="F105" s="408">
        <v>-1000</v>
      </c>
      <c r="G105" s="444">
        <v>8387</v>
      </c>
      <c r="H105" s="445">
        <v>7453</v>
      </c>
      <c r="I105" s="357">
        <f>G105-H105</f>
        <v>934</v>
      </c>
      <c r="J105" s="357">
        <f t="shared" si="10"/>
        <v>-934000</v>
      </c>
      <c r="K105" s="357">
        <f t="shared" si="8"/>
        <v>-0.934</v>
      </c>
      <c r="L105" s="444">
        <v>81</v>
      </c>
      <c r="M105" s="445">
        <v>81</v>
      </c>
      <c r="N105" s="357">
        <f>L105-M105</f>
        <v>0</v>
      </c>
      <c r="O105" s="357">
        <f t="shared" si="11"/>
        <v>0</v>
      </c>
      <c r="P105" s="357">
        <f t="shared" si="9"/>
        <v>0</v>
      </c>
      <c r="Q105" s="740"/>
    </row>
    <row r="106" spans="1:17" ht="18" customHeight="1">
      <c r="A106" s="415">
        <v>8</v>
      </c>
      <c r="B106" s="474" t="s">
        <v>189</v>
      </c>
      <c r="C106" s="435">
        <v>4865142</v>
      </c>
      <c r="D106" s="152" t="s">
        <v>12</v>
      </c>
      <c r="E106" s="116" t="s">
        <v>354</v>
      </c>
      <c r="F106" s="408">
        <v>-500</v>
      </c>
      <c r="G106" s="441">
        <v>896915</v>
      </c>
      <c r="H106" s="442">
        <v>895535</v>
      </c>
      <c r="I106" s="381">
        <f>G106-H106</f>
        <v>1380</v>
      </c>
      <c r="J106" s="381">
        <f t="shared" si="10"/>
        <v>-690000</v>
      </c>
      <c r="K106" s="381">
        <f t="shared" si="8"/>
        <v>-0.69</v>
      </c>
      <c r="L106" s="441">
        <v>54462</v>
      </c>
      <c r="M106" s="442">
        <v>54462</v>
      </c>
      <c r="N106" s="381">
        <f>L106-M106</f>
        <v>0</v>
      </c>
      <c r="O106" s="381">
        <f t="shared" si="11"/>
        <v>0</v>
      </c>
      <c r="P106" s="381">
        <f t="shared" si="9"/>
        <v>0</v>
      </c>
      <c r="Q106" s="400"/>
    </row>
    <row r="107" spans="1:17" ht="18" customHeight="1">
      <c r="A107" s="415"/>
      <c r="B107" s="475" t="s">
        <v>112</v>
      </c>
      <c r="C107" s="435"/>
      <c r="D107" s="152"/>
      <c r="E107" s="152"/>
      <c r="F107" s="408"/>
      <c r="G107" s="617"/>
      <c r="H107" s="616"/>
      <c r="I107" s="381"/>
      <c r="J107" s="381"/>
      <c r="K107" s="381"/>
      <c r="L107" s="332"/>
      <c r="M107" s="381"/>
      <c r="N107" s="381"/>
      <c r="O107" s="381"/>
      <c r="P107" s="381"/>
      <c r="Q107" s="400"/>
    </row>
    <row r="108" spans="1:17" ht="18" customHeight="1">
      <c r="A108" s="415">
        <v>9</v>
      </c>
      <c r="B108" s="474" t="s">
        <v>190</v>
      </c>
      <c r="C108" s="435">
        <v>4865093</v>
      </c>
      <c r="D108" s="152" t="s">
        <v>12</v>
      </c>
      <c r="E108" s="116" t="s">
        <v>354</v>
      </c>
      <c r="F108" s="408">
        <v>-100</v>
      </c>
      <c r="G108" s="441">
        <v>62067</v>
      </c>
      <c r="H108" s="442">
        <v>59979</v>
      </c>
      <c r="I108" s="381">
        <f>G108-H108</f>
        <v>2088</v>
      </c>
      <c r="J108" s="381">
        <f t="shared" si="10"/>
        <v>-208800</v>
      </c>
      <c r="K108" s="381">
        <f t="shared" si="8"/>
        <v>-0.2088</v>
      </c>
      <c r="L108" s="441">
        <v>58841</v>
      </c>
      <c r="M108" s="442">
        <v>58837</v>
      </c>
      <c r="N108" s="381">
        <f>L108-M108</f>
        <v>4</v>
      </c>
      <c r="O108" s="381">
        <f t="shared" si="11"/>
        <v>-400</v>
      </c>
      <c r="P108" s="381">
        <f t="shared" si="9"/>
        <v>-0.0004</v>
      </c>
      <c r="Q108" s="400"/>
    </row>
    <row r="109" spans="1:17" ht="18" customHeight="1">
      <c r="A109" s="415">
        <v>10</v>
      </c>
      <c r="B109" s="474" t="s">
        <v>191</v>
      </c>
      <c r="C109" s="435">
        <v>4865094</v>
      </c>
      <c r="D109" s="152" t="s">
        <v>12</v>
      </c>
      <c r="E109" s="116" t="s">
        <v>354</v>
      </c>
      <c r="F109" s="408">
        <v>-100</v>
      </c>
      <c r="G109" s="441">
        <v>55490</v>
      </c>
      <c r="H109" s="442">
        <v>53124</v>
      </c>
      <c r="I109" s="381">
        <f>G109-H109</f>
        <v>2366</v>
      </c>
      <c r="J109" s="381">
        <f t="shared" si="10"/>
        <v>-236600</v>
      </c>
      <c r="K109" s="381">
        <f t="shared" si="8"/>
        <v>-0.2366</v>
      </c>
      <c r="L109" s="441">
        <v>56909</v>
      </c>
      <c r="M109" s="442">
        <v>56893</v>
      </c>
      <c r="N109" s="381">
        <f>L109-M109</f>
        <v>16</v>
      </c>
      <c r="O109" s="381">
        <f t="shared" si="11"/>
        <v>-1600</v>
      </c>
      <c r="P109" s="381">
        <f t="shared" si="9"/>
        <v>-0.0016</v>
      </c>
      <c r="Q109" s="400"/>
    </row>
    <row r="110" spans="1:17" ht="18">
      <c r="A110" s="687">
        <v>11</v>
      </c>
      <c r="B110" s="688" t="s">
        <v>192</v>
      </c>
      <c r="C110" s="689">
        <v>4865144</v>
      </c>
      <c r="D110" s="194" t="s">
        <v>12</v>
      </c>
      <c r="E110" s="195" t="s">
        <v>354</v>
      </c>
      <c r="F110" s="690">
        <v>-200</v>
      </c>
      <c r="G110" s="691">
        <v>85534</v>
      </c>
      <c r="H110" s="692">
        <v>85677</v>
      </c>
      <c r="I110" s="372">
        <f>G110-H110</f>
        <v>-143</v>
      </c>
      <c r="J110" s="372">
        <f t="shared" si="10"/>
        <v>28600</v>
      </c>
      <c r="K110" s="372">
        <f t="shared" si="8"/>
        <v>0.0286</v>
      </c>
      <c r="L110" s="691">
        <v>112978</v>
      </c>
      <c r="M110" s="692">
        <v>112978</v>
      </c>
      <c r="N110" s="372">
        <f>L110-M110</f>
        <v>0</v>
      </c>
      <c r="O110" s="372">
        <f t="shared" si="11"/>
        <v>0</v>
      </c>
      <c r="P110" s="372">
        <f t="shared" si="9"/>
        <v>0</v>
      </c>
      <c r="Q110" s="686"/>
    </row>
    <row r="111" spans="1:17" ht="18" customHeight="1">
      <c r="A111" s="415"/>
      <c r="B111" s="476" t="s">
        <v>187</v>
      </c>
      <c r="C111" s="435"/>
      <c r="D111" s="104"/>
      <c r="E111" s="104"/>
      <c r="F111" s="401"/>
      <c r="G111" s="617"/>
      <c r="H111" s="616"/>
      <c r="I111" s="381"/>
      <c r="J111" s="381"/>
      <c r="K111" s="381"/>
      <c r="L111" s="332"/>
      <c r="M111" s="381"/>
      <c r="N111" s="381"/>
      <c r="O111" s="381"/>
      <c r="P111" s="381"/>
      <c r="Q111" s="400"/>
    </row>
    <row r="112" spans="1:17" ht="18" customHeight="1">
      <c r="A112" s="415"/>
      <c r="B112" s="475" t="s">
        <v>193</v>
      </c>
      <c r="C112" s="435"/>
      <c r="D112" s="152"/>
      <c r="E112" s="152"/>
      <c r="F112" s="401"/>
      <c r="G112" s="617"/>
      <c r="H112" s="616"/>
      <c r="I112" s="381"/>
      <c r="J112" s="381"/>
      <c r="K112" s="381"/>
      <c r="L112" s="332"/>
      <c r="M112" s="381"/>
      <c r="N112" s="381"/>
      <c r="O112" s="381"/>
      <c r="P112" s="381"/>
      <c r="Q112" s="400"/>
    </row>
    <row r="113" spans="1:17" ht="18" customHeight="1">
      <c r="A113" s="415">
        <v>12</v>
      </c>
      <c r="B113" s="474" t="s">
        <v>408</v>
      </c>
      <c r="C113" s="435">
        <v>4864892</v>
      </c>
      <c r="D113" s="152" t="s">
        <v>12</v>
      </c>
      <c r="E113" s="116" t="s">
        <v>354</v>
      </c>
      <c r="F113" s="408">
        <v>500</v>
      </c>
      <c r="G113" s="444">
        <v>1359</v>
      </c>
      <c r="H113" s="445">
        <v>1749</v>
      </c>
      <c r="I113" s="357">
        <f>G113-H113</f>
        <v>-390</v>
      </c>
      <c r="J113" s="357">
        <f t="shared" si="10"/>
        <v>-195000</v>
      </c>
      <c r="K113" s="357">
        <f t="shared" si="8"/>
        <v>-0.195</v>
      </c>
      <c r="L113" s="444">
        <v>17870</v>
      </c>
      <c r="M113" s="445">
        <v>17884</v>
      </c>
      <c r="N113" s="357">
        <f>L113-M113</f>
        <v>-14</v>
      </c>
      <c r="O113" s="357">
        <f t="shared" si="11"/>
        <v>-7000</v>
      </c>
      <c r="P113" s="357">
        <f t="shared" si="9"/>
        <v>-0.007</v>
      </c>
      <c r="Q113" s="695"/>
    </row>
    <row r="114" spans="1:17" ht="18" customHeight="1">
      <c r="A114" s="415">
        <v>13</v>
      </c>
      <c r="B114" s="474" t="s">
        <v>411</v>
      </c>
      <c r="C114" s="435">
        <v>4864826</v>
      </c>
      <c r="D114" s="152" t="s">
        <v>12</v>
      </c>
      <c r="E114" s="116" t="s">
        <v>354</v>
      </c>
      <c r="F114" s="408">
        <v>83.33333333333334</v>
      </c>
      <c r="G114" s="444">
        <v>3500</v>
      </c>
      <c r="H114" s="445">
        <v>3500</v>
      </c>
      <c r="I114" s="357">
        <f>G114-H114</f>
        <v>0</v>
      </c>
      <c r="J114" s="357">
        <f t="shared" si="10"/>
        <v>0</v>
      </c>
      <c r="K114" s="357">
        <f t="shared" si="8"/>
        <v>0</v>
      </c>
      <c r="L114" s="444">
        <v>979525</v>
      </c>
      <c r="M114" s="445">
        <v>979525</v>
      </c>
      <c r="N114" s="357">
        <f>L114-M114</f>
        <v>0</v>
      </c>
      <c r="O114" s="357">
        <f t="shared" si="11"/>
        <v>0</v>
      </c>
      <c r="P114" s="357">
        <f t="shared" si="9"/>
        <v>0</v>
      </c>
      <c r="Q114" s="738"/>
    </row>
    <row r="115" spans="1:17" ht="18" customHeight="1">
      <c r="A115" s="415">
        <v>14</v>
      </c>
      <c r="B115" s="474" t="s">
        <v>121</v>
      </c>
      <c r="C115" s="435">
        <v>4864791</v>
      </c>
      <c r="D115" s="152" t="s">
        <v>12</v>
      </c>
      <c r="E115" s="116" t="s">
        <v>354</v>
      </c>
      <c r="F115" s="408">
        <v>166.66666666666669</v>
      </c>
      <c r="G115" s="444">
        <v>989710</v>
      </c>
      <c r="H115" s="445">
        <v>989720</v>
      </c>
      <c r="I115" s="357">
        <f>G115-H115</f>
        <v>-10</v>
      </c>
      <c r="J115" s="357">
        <f t="shared" si="10"/>
        <v>-1666.666666666667</v>
      </c>
      <c r="K115" s="357">
        <f t="shared" si="8"/>
        <v>-0.001666666666666667</v>
      </c>
      <c r="L115" s="444">
        <v>993688</v>
      </c>
      <c r="M115" s="445">
        <v>993688</v>
      </c>
      <c r="N115" s="357">
        <f>L115-M115</f>
        <v>0</v>
      </c>
      <c r="O115" s="357">
        <f t="shared" si="11"/>
        <v>0</v>
      </c>
      <c r="P115" s="357">
        <f t="shared" si="9"/>
        <v>0</v>
      </c>
      <c r="Q115" s="738"/>
    </row>
    <row r="116" spans="1:17" ht="18" customHeight="1">
      <c r="A116" s="415"/>
      <c r="B116" s="413"/>
      <c r="C116" s="435"/>
      <c r="D116" s="104"/>
      <c r="E116" s="116"/>
      <c r="F116" s="408"/>
      <c r="G116" s="441"/>
      <c r="H116" s="442"/>
      <c r="I116" s="357"/>
      <c r="J116" s="357"/>
      <c r="K116" s="357"/>
      <c r="L116" s="441"/>
      <c r="M116" s="442"/>
      <c r="N116" s="381"/>
      <c r="O116" s="381"/>
      <c r="P116" s="381"/>
      <c r="Q116" s="400"/>
    </row>
    <row r="117" spans="1:17" ht="18" customHeight="1">
      <c r="A117" s="415"/>
      <c r="B117" s="475" t="s">
        <v>194</v>
      </c>
      <c r="C117" s="435"/>
      <c r="D117" s="152"/>
      <c r="E117" s="152"/>
      <c r="F117" s="408"/>
      <c r="G117" s="441"/>
      <c r="H117" s="442"/>
      <c r="I117" s="381"/>
      <c r="J117" s="381"/>
      <c r="K117" s="381"/>
      <c r="L117" s="332"/>
      <c r="M117" s="381"/>
      <c r="N117" s="381"/>
      <c r="O117" s="381"/>
      <c r="P117" s="381"/>
      <c r="Q117" s="400"/>
    </row>
    <row r="118" spans="1:17" ht="18" customHeight="1">
      <c r="A118" s="415">
        <v>15</v>
      </c>
      <c r="B118" s="413" t="s">
        <v>195</v>
      </c>
      <c r="C118" s="435">
        <v>4865133</v>
      </c>
      <c r="D118" s="104" t="s">
        <v>12</v>
      </c>
      <c r="E118" s="116" t="s">
        <v>354</v>
      </c>
      <c r="F118" s="408">
        <v>-100</v>
      </c>
      <c r="G118" s="441">
        <v>296753</v>
      </c>
      <c r="H118" s="442">
        <v>294510</v>
      </c>
      <c r="I118" s="381">
        <f>G118-H118</f>
        <v>2243</v>
      </c>
      <c r="J118" s="381">
        <f t="shared" si="10"/>
        <v>-224300</v>
      </c>
      <c r="K118" s="381">
        <f t="shared" si="8"/>
        <v>-0.2243</v>
      </c>
      <c r="L118" s="441">
        <v>44661</v>
      </c>
      <c r="M118" s="442">
        <v>44379</v>
      </c>
      <c r="N118" s="381">
        <f>L118-M118</f>
        <v>282</v>
      </c>
      <c r="O118" s="381">
        <f t="shared" si="11"/>
        <v>-28200</v>
      </c>
      <c r="P118" s="381">
        <f t="shared" si="9"/>
        <v>-0.0282</v>
      </c>
      <c r="Q118" s="400"/>
    </row>
    <row r="119" spans="1:17" ht="18" customHeight="1">
      <c r="A119" s="415"/>
      <c r="B119" s="476" t="s">
        <v>196</v>
      </c>
      <c r="C119" s="435"/>
      <c r="D119" s="104"/>
      <c r="E119" s="152"/>
      <c r="F119" s="408"/>
      <c r="G119" s="617"/>
      <c r="H119" s="616"/>
      <c r="I119" s="381"/>
      <c r="J119" s="381"/>
      <c r="K119" s="381"/>
      <c r="L119" s="332"/>
      <c r="M119" s="381"/>
      <c r="N119" s="381"/>
      <c r="O119" s="381"/>
      <c r="P119" s="381"/>
      <c r="Q119" s="400"/>
    </row>
    <row r="120" spans="1:17" ht="18" customHeight="1">
      <c r="A120" s="415">
        <v>16</v>
      </c>
      <c r="B120" s="413" t="s">
        <v>183</v>
      </c>
      <c r="C120" s="435">
        <v>4865076</v>
      </c>
      <c r="D120" s="104" t="s">
        <v>12</v>
      </c>
      <c r="E120" s="116" t="s">
        <v>354</v>
      </c>
      <c r="F120" s="408">
        <v>-100</v>
      </c>
      <c r="G120" s="441">
        <v>3928</v>
      </c>
      <c r="H120" s="442">
        <v>3725</v>
      </c>
      <c r="I120" s="381">
        <f>G120-H120</f>
        <v>203</v>
      </c>
      <c r="J120" s="381">
        <f t="shared" si="10"/>
        <v>-20300</v>
      </c>
      <c r="K120" s="381">
        <f t="shared" si="8"/>
        <v>-0.0203</v>
      </c>
      <c r="L120" s="441">
        <v>18453</v>
      </c>
      <c r="M120" s="442">
        <v>18309</v>
      </c>
      <c r="N120" s="381">
        <f>L120-M120</f>
        <v>144</v>
      </c>
      <c r="O120" s="381">
        <f t="shared" si="11"/>
        <v>-14400</v>
      </c>
      <c r="P120" s="381">
        <f t="shared" si="9"/>
        <v>-0.0144</v>
      </c>
      <c r="Q120" s="556"/>
    </row>
    <row r="121" spans="1:17" ht="18" customHeight="1">
      <c r="A121" s="415">
        <v>17</v>
      </c>
      <c r="B121" s="474" t="s">
        <v>197</v>
      </c>
      <c r="C121" s="435">
        <v>4865077</v>
      </c>
      <c r="D121" s="152" t="s">
        <v>12</v>
      </c>
      <c r="E121" s="116" t="s">
        <v>354</v>
      </c>
      <c r="F121" s="408">
        <v>-100</v>
      </c>
      <c r="G121" s="617"/>
      <c r="H121" s="622"/>
      <c r="I121" s="381">
        <f>G121-H121</f>
        <v>0</v>
      </c>
      <c r="J121" s="381">
        <f t="shared" si="10"/>
        <v>0</v>
      </c>
      <c r="K121" s="381">
        <f t="shared" si="8"/>
        <v>0</v>
      </c>
      <c r="L121" s="326"/>
      <c r="M121" s="357"/>
      <c r="N121" s="381">
        <f>L121-M121</f>
        <v>0</v>
      </c>
      <c r="O121" s="381">
        <f t="shared" si="11"/>
        <v>0</v>
      </c>
      <c r="P121" s="381">
        <f t="shared" si="9"/>
        <v>0</v>
      </c>
      <c r="Q121" s="400"/>
    </row>
    <row r="122" spans="1:17" ht="18" customHeight="1">
      <c r="A122" s="439"/>
      <c r="B122" s="475" t="s">
        <v>51</v>
      </c>
      <c r="C122" s="405"/>
      <c r="D122" s="93"/>
      <c r="E122" s="93"/>
      <c r="F122" s="408"/>
      <c r="G122" s="617"/>
      <c r="H122" s="616"/>
      <c r="I122" s="381"/>
      <c r="J122" s="381"/>
      <c r="K122" s="381"/>
      <c r="L122" s="332"/>
      <c r="M122" s="381"/>
      <c r="N122" s="381"/>
      <c r="O122" s="381"/>
      <c r="P122" s="381"/>
      <c r="Q122" s="400"/>
    </row>
    <row r="123" spans="1:17" ht="18" customHeight="1">
      <c r="A123" s="415">
        <v>18</v>
      </c>
      <c r="B123" s="477" t="s">
        <v>202</v>
      </c>
      <c r="C123" s="435">
        <v>4864824</v>
      </c>
      <c r="D123" s="116" t="s">
        <v>12</v>
      </c>
      <c r="E123" s="116" t="s">
        <v>354</v>
      </c>
      <c r="F123" s="408">
        <v>-100</v>
      </c>
      <c r="G123" s="441">
        <v>804</v>
      </c>
      <c r="H123" s="442">
        <v>804</v>
      </c>
      <c r="I123" s="381">
        <f>G123-H123</f>
        <v>0</v>
      </c>
      <c r="J123" s="381">
        <f t="shared" si="10"/>
        <v>0</v>
      </c>
      <c r="K123" s="381">
        <f t="shared" si="8"/>
        <v>0</v>
      </c>
      <c r="L123" s="441">
        <v>77767</v>
      </c>
      <c r="M123" s="442">
        <v>77729</v>
      </c>
      <c r="N123" s="381">
        <f>L123-M123</f>
        <v>38</v>
      </c>
      <c r="O123" s="381">
        <f t="shared" si="11"/>
        <v>-3800</v>
      </c>
      <c r="P123" s="381">
        <f t="shared" si="9"/>
        <v>-0.0038</v>
      </c>
      <c r="Q123" s="400"/>
    </row>
    <row r="124" spans="1:17" ht="18" customHeight="1">
      <c r="A124" s="415"/>
      <c r="B124" s="476" t="s">
        <v>52</v>
      </c>
      <c r="C124" s="408"/>
      <c r="D124" s="104"/>
      <c r="E124" s="104"/>
      <c r="F124" s="408"/>
      <c r="G124" s="617"/>
      <c r="H124" s="616"/>
      <c r="I124" s="381"/>
      <c r="J124" s="381"/>
      <c r="K124" s="381"/>
      <c r="L124" s="332"/>
      <c r="M124" s="381"/>
      <c r="N124" s="381"/>
      <c r="O124" s="381"/>
      <c r="P124" s="381"/>
      <c r="Q124" s="400"/>
    </row>
    <row r="125" spans="1:17" ht="18" customHeight="1">
      <c r="A125" s="415"/>
      <c r="B125" s="476" t="s">
        <v>53</v>
      </c>
      <c r="C125" s="408"/>
      <c r="D125" s="104"/>
      <c r="E125" s="104"/>
      <c r="F125" s="408"/>
      <c r="G125" s="617"/>
      <c r="H125" s="616"/>
      <c r="I125" s="381"/>
      <c r="J125" s="381"/>
      <c r="K125" s="381"/>
      <c r="L125" s="332"/>
      <c r="M125" s="381"/>
      <c r="N125" s="381"/>
      <c r="O125" s="381"/>
      <c r="P125" s="381"/>
      <c r="Q125" s="400"/>
    </row>
    <row r="126" spans="1:17" ht="18" customHeight="1">
      <c r="A126" s="415"/>
      <c r="B126" s="476" t="s">
        <v>54</v>
      </c>
      <c r="C126" s="408"/>
      <c r="D126" s="104"/>
      <c r="E126" s="104"/>
      <c r="F126" s="408"/>
      <c r="G126" s="617"/>
      <c r="H126" s="616"/>
      <c r="I126" s="381"/>
      <c r="J126" s="381"/>
      <c r="K126" s="381"/>
      <c r="L126" s="332"/>
      <c r="M126" s="381"/>
      <c r="N126" s="381"/>
      <c r="O126" s="381"/>
      <c r="P126" s="381"/>
      <c r="Q126" s="400"/>
    </row>
    <row r="127" spans="1:17" ht="17.25" customHeight="1">
      <c r="A127" s="415">
        <v>19</v>
      </c>
      <c r="B127" s="474" t="s">
        <v>55</v>
      </c>
      <c r="C127" s="435">
        <v>4865090</v>
      </c>
      <c r="D127" s="152" t="s">
        <v>12</v>
      </c>
      <c r="E127" s="116" t="s">
        <v>354</v>
      </c>
      <c r="F127" s="408">
        <v>-100</v>
      </c>
      <c r="G127" s="441">
        <v>9516</v>
      </c>
      <c r="H127" s="442">
        <v>9213</v>
      </c>
      <c r="I127" s="381">
        <f>G127-H127</f>
        <v>303</v>
      </c>
      <c r="J127" s="381">
        <f t="shared" si="10"/>
        <v>-30300</v>
      </c>
      <c r="K127" s="381">
        <f t="shared" si="8"/>
        <v>-0.0303</v>
      </c>
      <c r="L127" s="441">
        <v>28944</v>
      </c>
      <c r="M127" s="442">
        <v>28708</v>
      </c>
      <c r="N127" s="381">
        <f>L127-M127</f>
        <v>236</v>
      </c>
      <c r="O127" s="381">
        <f t="shared" si="11"/>
        <v>-23600</v>
      </c>
      <c r="P127" s="381">
        <f t="shared" si="9"/>
        <v>-0.0236</v>
      </c>
      <c r="Q127" s="542"/>
    </row>
    <row r="128" spans="1:17" ht="18" customHeight="1">
      <c r="A128" s="415">
        <v>20</v>
      </c>
      <c r="B128" s="474" t="s">
        <v>56</v>
      </c>
      <c r="C128" s="435">
        <v>4902519</v>
      </c>
      <c r="D128" s="152" t="s">
        <v>12</v>
      </c>
      <c r="E128" s="116" t="s">
        <v>354</v>
      </c>
      <c r="F128" s="408">
        <v>-100</v>
      </c>
      <c r="G128" s="441">
        <v>10500</v>
      </c>
      <c r="H128" s="442">
        <v>10525</v>
      </c>
      <c r="I128" s="381">
        <f>G128-H128</f>
        <v>-25</v>
      </c>
      <c r="J128" s="381">
        <f t="shared" si="10"/>
        <v>2500</v>
      </c>
      <c r="K128" s="381">
        <f t="shared" si="8"/>
        <v>0.0025</v>
      </c>
      <c r="L128" s="441">
        <v>51166</v>
      </c>
      <c r="M128" s="442">
        <v>51109</v>
      </c>
      <c r="N128" s="381">
        <f>L128-M128</f>
        <v>57</v>
      </c>
      <c r="O128" s="381">
        <f t="shared" si="11"/>
        <v>-5700</v>
      </c>
      <c r="P128" s="381">
        <f t="shared" si="9"/>
        <v>-0.0057</v>
      </c>
      <c r="Q128" s="400"/>
    </row>
    <row r="129" spans="1:17" ht="18" customHeight="1">
      <c r="A129" s="415">
        <v>21</v>
      </c>
      <c r="B129" s="474" t="s">
        <v>57</v>
      </c>
      <c r="C129" s="435">
        <v>4902520</v>
      </c>
      <c r="D129" s="152" t="s">
        <v>12</v>
      </c>
      <c r="E129" s="116" t="s">
        <v>354</v>
      </c>
      <c r="F129" s="408">
        <v>-100</v>
      </c>
      <c r="G129" s="441">
        <v>16003</v>
      </c>
      <c r="H129" s="442">
        <v>15813</v>
      </c>
      <c r="I129" s="381">
        <f>G129-H129</f>
        <v>190</v>
      </c>
      <c r="J129" s="381">
        <f t="shared" si="10"/>
        <v>-19000</v>
      </c>
      <c r="K129" s="381">
        <f t="shared" si="8"/>
        <v>-0.019</v>
      </c>
      <c r="L129" s="441">
        <v>54139</v>
      </c>
      <c r="M129" s="442">
        <v>53799</v>
      </c>
      <c r="N129" s="381">
        <f>L129-M129</f>
        <v>340</v>
      </c>
      <c r="O129" s="381">
        <f t="shared" si="11"/>
        <v>-34000</v>
      </c>
      <c r="P129" s="381">
        <f t="shared" si="9"/>
        <v>-0.034</v>
      </c>
      <c r="Q129" s="400"/>
    </row>
    <row r="130" spans="1:17" ht="18" customHeight="1">
      <c r="A130" s="415"/>
      <c r="B130" s="474"/>
      <c r="C130" s="435"/>
      <c r="D130" s="152"/>
      <c r="E130" s="152"/>
      <c r="F130" s="408"/>
      <c r="G130" s="617"/>
      <c r="H130" s="616"/>
      <c r="I130" s="381"/>
      <c r="J130" s="381"/>
      <c r="K130" s="381"/>
      <c r="L130" s="332"/>
      <c r="M130" s="381"/>
      <c r="N130" s="381"/>
      <c r="O130" s="381"/>
      <c r="P130" s="381"/>
      <c r="Q130" s="400"/>
    </row>
    <row r="131" spans="1:17" ht="18" customHeight="1">
      <c r="A131" s="415"/>
      <c r="B131" s="475" t="s">
        <v>58</v>
      </c>
      <c r="C131" s="435"/>
      <c r="D131" s="152"/>
      <c r="E131" s="152"/>
      <c r="F131" s="408"/>
      <c r="G131" s="617"/>
      <c r="H131" s="616"/>
      <c r="I131" s="381"/>
      <c r="J131" s="381"/>
      <c r="K131" s="381"/>
      <c r="L131" s="332"/>
      <c r="M131" s="381"/>
      <c r="N131" s="381"/>
      <c r="O131" s="381"/>
      <c r="P131" s="381"/>
      <c r="Q131" s="400"/>
    </row>
    <row r="132" spans="1:17" ht="18" customHeight="1">
      <c r="A132" s="415">
        <v>22</v>
      </c>
      <c r="B132" s="474" t="s">
        <v>59</v>
      </c>
      <c r="C132" s="435">
        <v>4902521</v>
      </c>
      <c r="D132" s="152" t="s">
        <v>12</v>
      </c>
      <c r="E132" s="116" t="s">
        <v>354</v>
      </c>
      <c r="F132" s="408">
        <v>-100</v>
      </c>
      <c r="G132" s="441">
        <v>42712</v>
      </c>
      <c r="H132" s="442">
        <v>42428</v>
      </c>
      <c r="I132" s="381">
        <f aca="true" t="shared" si="12" ref="I132:I137">G132-H132</f>
        <v>284</v>
      </c>
      <c r="J132" s="381">
        <f t="shared" si="10"/>
        <v>-28400</v>
      </c>
      <c r="K132" s="381">
        <f t="shared" si="8"/>
        <v>-0.0284</v>
      </c>
      <c r="L132" s="441">
        <v>17558</v>
      </c>
      <c r="M132" s="442">
        <v>17222</v>
      </c>
      <c r="N132" s="381">
        <f aca="true" t="shared" si="13" ref="N132:N137">L132-M132</f>
        <v>336</v>
      </c>
      <c r="O132" s="381">
        <f t="shared" si="11"/>
        <v>-33600</v>
      </c>
      <c r="P132" s="381">
        <f t="shared" si="9"/>
        <v>-0.0336</v>
      </c>
      <c r="Q132" s="400"/>
    </row>
    <row r="133" spans="1:17" ht="18" customHeight="1">
      <c r="A133" s="415">
        <v>23</v>
      </c>
      <c r="B133" s="474" t="s">
        <v>60</v>
      </c>
      <c r="C133" s="435">
        <v>4902522</v>
      </c>
      <c r="D133" s="152" t="s">
        <v>12</v>
      </c>
      <c r="E133" s="116" t="s">
        <v>354</v>
      </c>
      <c r="F133" s="408">
        <v>-100</v>
      </c>
      <c r="G133" s="441">
        <v>840</v>
      </c>
      <c r="H133" s="442">
        <v>840</v>
      </c>
      <c r="I133" s="381">
        <f t="shared" si="12"/>
        <v>0</v>
      </c>
      <c r="J133" s="381">
        <f t="shared" si="10"/>
        <v>0</v>
      </c>
      <c r="K133" s="381">
        <f t="shared" si="8"/>
        <v>0</v>
      </c>
      <c r="L133" s="441">
        <v>185</v>
      </c>
      <c r="M133" s="442">
        <v>185</v>
      </c>
      <c r="N133" s="381">
        <f t="shared" si="13"/>
        <v>0</v>
      </c>
      <c r="O133" s="381">
        <f t="shared" si="11"/>
        <v>0</v>
      </c>
      <c r="P133" s="381">
        <f t="shared" si="9"/>
        <v>0</v>
      </c>
      <c r="Q133" s="400"/>
    </row>
    <row r="134" spans="1:17" ht="18" customHeight="1">
      <c r="A134" s="415">
        <v>24</v>
      </c>
      <c r="B134" s="474" t="s">
        <v>61</v>
      </c>
      <c r="C134" s="435">
        <v>4902523</v>
      </c>
      <c r="D134" s="152" t="s">
        <v>12</v>
      </c>
      <c r="E134" s="116" t="s">
        <v>354</v>
      </c>
      <c r="F134" s="408">
        <v>-100</v>
      </c>
      <c r="G134" s="441">
        <v>999815</v>
      </c>
      <c r="H134" s="442">
        <v>999815</v>
      </c>
      <c r="I134" s="381">
        <f t="shared" si="12"/>
        <v>0</v>
      </c>
      <c r="J134" s="381">
        <f t="shared" si="10"/>
        <v>0</v>
      </c>
      <c r="K134" s="381">
        <f t="shared" si="8"/>
        <v>0</v>
      </c>
      <c r="L134" s="441">
        <v>999943</v>
      </c>
      <c r="M134" s="442">
        <v>999943</v>
      </c>
      <c r="N134" s="381">
        <f t="shared" si="13"/>
        <v>0</v>
      </c>
      <c r="O134" s="381">
        <f t="shared" si="11"/>
        <v>0</v>
      </c>
      <c r="P134" s="381">
        <f t="shared" si="9"/>
        <v>0</v>
      </c>
      <c r="Q134" s="400"/>
    </row>
    <row r="135" spans="1:17" ht="18" customHeight="1">
      <c r="A135" s="415">
        <v>25</v>
      </c>
      <c r="B135" s="413" t="s">
        <v>62</v>
      </c>
      <c r="C135" s="408">
        <v>4902524</v>
      </c>
      <c r="D135" s="104" t="s">
        <v>12</v>
      </c>
      <c r="E135" s="116" t="s">
        <v>354</v>
      </c>
      <c r="F135" s="408">
        <v>-100</v>
      </c>
      <c r="G135" s="441">
        <v>0</v>
      </c>
      <c r="H135" s="442">
        <v>0</v>
      </c>
      <c r="I135" s="381">
        <f t="shared" si="12"/>
        <v>0</v>
      </c>
      <c r="J135" s="381">
        <f t="shared" si="10"/>
        <v>0</v>
      </c>
      <c r="K135" s="381">
        <f t="shared" si="8"/>
        <v>0</v>
      </c>
      <c r="L135" s="441">
        <v>0</v>
      </c>
      <c r="M135" s="442">
        <v>0</v>
      </c>
      <c r="N135" s="381">
        <f t="shared" si="13"/>
        <v>0</v>
      </c>
      <c r="O135" s="381">
        <f t="shared" si="11"/>
        <v>0</v>
      </c>
      <c r="P135" s="381">
        <f t="shared" si="9"/>
        <v>0</v>
      </c>
      <c r="Q135" s="400"/>
    </row>
    <row r="136" spans="1:17" ht="18" customHeight="1">
      <c r="A136" s="415">
        <v>26</v>
      </c>
      <c r="B136" s="413" t="s">
        <v>63</v>
      </c>
      <c r="C136" s="408">
        <v>4902605</v>
      </c>
      <c r="D136" s="104" t="s">
        <v>12</v>
      </c>
      <c r="E136" s="116" t="s">
        <v>354</v>
      </c>
      <c r="F136" s="756">
        <v>-1333.33</v>
      </c>
      <c r="G136" s="441">
        <v>0</v>
      </c>
      <c r="H136" s="442">
        <v>0</v>
      </c>
      <c r="I136" s="381">
        <f t="shared" si="12"/>
        <v>0</v>
      </c>
      <c r="J136" s="381">
        <f t="shared" si="10"/>
        <v>0</v>
      </c>
      <c r="K136" s="381">
        <f t="shared" si="8"/>
        <v>0</v>
      </c>
      <c r="L136" s="441">
        <v>0</v>
      </c>
      <c r="M136" s="442">
        <v>0</v>
      </c>
      <c r="N136" s="381">
        <f t="shared" si="13"/>
        <v>0</v>
      </c>
      <c r="O136" s="381">
        <f t="shared" si="11"/>
        <v>0</v>
      </c>
      <c r="P136" s="381">
        <f t="shared" si="9"/>
        <v>0</v>
      </c>
      <c r="Q136" s="400"/>
    </row>
    <row r="137" spans="1:17" ht="18" customHeight="1">
      <c r="A137" s="415">
        <v>27</v>
      </c>
      <c r="B137" s="413" t="s">
        <v>64</v>
      </c>
      <c r="C137" s="408">
        <v>4902526</v>
      </c>
      <c r="D137" s="104" t="s">
        <v>12</v>
      </c>
      <c r="E137" s="116" t="s">
        <v>354</v>
      </c>
      <c r="F137" s="408">
        <v>-100</v>
      </c>
      <c r="G137" s="441">
        <v>17043</v>
      </c>
      <c r="H137" s="442">
        <v>16873</v>
      </c>
      <c r="I137" s="381">
        <f t="shared" si="12"/>
        <v>170</v>
      </c>
      <c r="J137" s="381">
        <f t="shared" si="10"/>
        <v>-17000</v>
      </c>
      <c r="K137" s="381">
        <f t="shared" si="8"/>
        <v>-0.017</v>
      </c>
      <c r="L137" s="441">
        <v>15656</v>
      </c>
      <c r="M137" s="442">
        <v>15236</v>
      </c>
      <c r="N137" s="381">
        <f t="shared" si="13"/>
        <v>420</v>
      </c>
      <c r="O137" s="381">
        <f t="shared" si="11"/>
        <v>-42000</v>
      </c>
      <c r="P137" s="381">
        <f t="shared" si="9"/>
        <v>-0.042</v>
      </c>
      <c r="Q137" s="400"/>
    </row>
    <row r="138" spans="1:17" s="735" customFormat="1" ht="18" customHeight="1">
      <c r="A138" s="415">
        <v>28</v>
      </c>
      <c r="B138" s="413" t="s">
        <v>65</v>
      </c>
      <c r="C138" s="408">
        <v>4902529</v>
      </c>
      <c r="D138" s="104" t="s">
        <v>12</v>
      </c>
      <c r="E138" s="116" t="s">
        <v>354</v>
      </c>
      <c r="F138" s="408">
        <v>-44.44</v>
      </c>
      <c r="G138" s="444">
        <v>998772</v>
      </c>
      <c r="H138" s="445">
        <v>999086</v>
      </c>
      <c r="I138" s="357">
        <f>G138-H138</f>
        <v>-314</v>
      </c>
      <c r="J138" s="357">
        <f t="shared" si="10"/>
        <v>13954.16</v>
      </c>
      <c r="K138" s="357">
        <f t="shared" si="8"/>
        <v>0.01395416</v>
      </c>
      <c r="L138" s="444">
        <v>372</v>
      </c>
      <c r="M138" s="445">
        <v>587</v>
      </c>
      <c r="N138" s="357">
        <f>L138-M138</f>
        <v>-215</v>
      </c>
      <c r="O138" s="357">
        <f t="shared" si="11"/>
        <v>9554.6</v>
      </c>
      <c r="P138" s="357">
        <f t="shared" si="9"/>
        <v>0.0095546</v>
      </c>
      <c r="Q138" s="755"/>
    </row>
    <row r="139" spans="1:17" ht="18" customHeight="1">
      <c r="A139" s="415">
        <v>29</v>
      </c>
      <c r="B139" s="413" t="s">
        <v>147</v>
      </c>
      <c r="C139" s="408">
        <v>4865087</v>
      </c>
      <c r="D139" s="104" t="s">
        <v>12</v>
      </c>
      <c r="E139" s="116" t="s">
        <v>354</v>
      </c>
      <c r="F139" s="408">
        <v>-100</v>
      </c>
      <c r="G139" s="444">
        <v>0</v>
      </c>
      <c r="H139" s="445">
        <v>0</v>
      </c>
      <c r="I139" s="357">
        <f>G139-H139</f>
        <v>0</v>
      </c>
      <c r="J139" s="357">
        <f t="shared" si="10"/>
        <v>0</v>
      </c>
      <c r="K139" s="357">
        <f t="shared" si="8"/>
        <v>0</v>
      </c>
      <c r="L139" s="444">
        <v>0</v>
      </c>
      <c r="M139" s="445">
        <v>0</v>
      </c>
      <c r="N139" s="357">
        <f>L139-M139</f>
        <v>0</v>
      </c>
      <c r="O139" s="357">
        <f t="shared" si="11"/>
        <v>0</v>
      </c>
      <c r="P139" s="357">
        <f t="shared" si="9"/>
        <v>0</v>
      </c>
      <c r="Q139" s="400"/>
    </row>
    <row r="140" spans="1:17" ht="18" customHeight="1">
      <c r="A140" s="415"/>
      <c r="B140" s="476" t="s">
        <v>80</v>
      </c>
      <c r="C140" s="408"/>
      <c r="D140" s="104"/>
      <c r="E140" s="104"/>
      <c r="F140" s="408"/>
      <c r="G140" s="617"/>
      <c r="H140" s="616"/>
      <c r="I140" s="381"/>
      <c r="J140" s="381"/>
      <c r="K140" s="381"/>
      <c r="L140" s="332"/>
      <c r="M140" s="381"/>
      <c r="N140" s="381"/>
      <c r="O140" s="381"/>
      <c r="P140" s="381"/>
      <c r="Q140" s="400"/>
    </row>
    <row r="141" spans="1:17" ht="18">
      <c r="A141" s="415">
        <v>30</v>
      </c>
      <c r="B141" s="413" t="s">
        <v>81</v>
      </c>
      <c r="C141" s="408">
        <v>4902577</v>
      </c>
      <c r="D141" s="104" t="s">
        <v>12</v>
      </c>
      <c r="E141" s="116" t="s">
        <v>354</v>
      </c>
      <c r="F141" s="408">
        <v>400</v>
      </c>
      <c r="G141" s="441">
        <v>995589</v>
      </c>
      <c r="H141" s="442">
        <v>995589</v>
      </c>
      <c r="I141" s="381">
        <f>G141-H141</f>
        <v>0</v>
      </c>
      <c r="J141" s="381">
        <f t="shared" si="10"/>
        <v>0</v>
      </c>
      <c r="K141" s="381">
        <f t="shared" si="8"/>
        <v>0</v>
      </c>
      <c r="L141" s="441">
        <v>36</v>
      </c>
      <c r="M141" s="442">
        <v>36</v>
      </c>
      <c r="N141" s="381">
        <f>L141-M141</f>
        <v>0</v>
      </c>
      <c r="O141" s="381">
        <f t="shared" si="11"/>
        <v>0</v>
      </c>
      <c r="P141" s="381">
        <f t="shared" si="9"/>
        <v>0</v>
      </c>
      <c r="Q141" s="720"/>
    </row>
    <row r="142" spans="1:17" ht="18" customHeight="1">
      <c r="A142" s="415">
        <v>31</v>
      </c>
      <c r="B142" s="413" t="s">
        <v>82</v>
      </c>
      <c r="C142" s="408">
        <v>4902516</v>
      </c>
      <c r="D142" s="104" t="s">
        <v>12</v>
      </c>
      <c r="E142" s="116" t="s">
        <v>354</v>
      </c>
      <c r="F142" s="408">
        <v>-100</v>
      </c>
      <c r="G142" s="441">
        <v>999273</v>
      </c>
      <c r="H142" s="442">
        <v>999273</v>
      </c>
      <c r="I142" s="381">
        <f>G142-H142</f>
        <v>0</v>
      </c>
      <c r="J142" s="381">
        <f t="shared" si="10"/>
        <v>0</v>
      </c>
      <c r="K142" s="381">
        <f t="shared" si="8"/>
        <v>0</v>
      </c>
      <c r="L142" s="441">
        <v>999400</v>
      </c>
      <c r="M142" s="442">
        <v>999398</v>
      </c>
      <c r="N142" s="381">
        <f>L142-M142</f>
        <v>2</v>
      </c>
      <c r="O142" s="381">
        <f t="shared" si="11"/>
        <v>-200</v>
      </c>
      <c r="P142" s="381">
        <f t="shared" si="9"/>
        <v>-0.0002</v>
      </c>
      <c r="Q142" s="400"/>
    </row>
    <row r="143" spans="1:17" ht="15" customHeight="1" thickBot="1">
      <c r="A143" s="29"/>
      <c r="B143" s="30"/>
      <c r="C143" s="30"/>
      <c r="D143" s="30"/>
      <c r="E143" s="30"/>
      <c r="F143" s="30"/>
      <c r="G143" s="624"/>
      <c r="H143" s="625"/>
      <c r="I143" s="30"/>
      <c r="J143" s="30"/>
      <c r="K143" s="62"/>
      <c r="L143" s="29"/>
      <c r="M143" s="30"/>
      <c r="N143" s="30"/>
      <c r="O143" s="30"/>
      <c r="P143" s="62"/>
      <c r="Q143" s="182"/>
    </row>
    <row r="144" ht="13.5" thickTop="1"/>
    <row r="145" spans="1:16" ht="20.25">
      <c r="A145" s="186" t="s">
        <v>321</v>
      </c>
      <c r="K145" s="232">
        <f>SUM(K95:K143)</f>
        <v>-2.929812506666667</v>
      </c>
      <c r="P145" s="232">
        <f>SUM(P95:P143)</f>
        <v>-0.36464539999999995</v>
      </c>
    </row>
    <row r="146" spans="1:16" ht="12.75">
      <c r="A146" s="68"/>
      <c r="K146" s="18"/>
      <c r="P146" s="18"/>
    </row>
    <row r="147" spans="1:16" ht="12.75">
      <c r="A147" s="68"/>
      <c r="K147" s="18"/>
      <c r="P147" s="18"/>
    </row>
    <row r="148" spans="1:17" ht="18">
      <c r="A148" s="68"/>
      <c r="K148" s="18"/>
      <c r="P148" s="18"/>
      <c r="Q148" s="538" t="str">
        <f>NDPL!$Q$1</f>
        <v>JANUARY-2014</v>
      </c>
    </row>
    <row r="149" spans="1:16" ht="12.75">
      <c r="A149" s="68"/>
      <c r="K149" s="18"/>
      <c r="P149" s="18"/>
    </row>
    <row r="150" spans="1:16" ht="12.75">
      <c r="A150" s="68"/>
      <c r="K150" s="18"/>
      <c r="P150" s="18"/>
    </row>
    <row r="151" spans="1:16" ht="12.75">
      <c r="A151" s="68"/>
      <c r="K151" s="18"/>
      <c r="P151" s="18"/>
    </row>
    <row r="152" spans="1:11" ht="13.5" thickBot="1">
      <c r="A152" s="2"/>
      <c r="B152" s="8"/>
      <c r="C152" s="8"/>
      <c r="D152" s="64"/>
      <c r="E152" s="64"/>
      <c r="F152" s="22"/>
      <c r="G152" s="22"/>
      <c r="H152" s="22"/>
      <c r="I152" s="22"/>
      <c r="J152" s="22"/>
      <c r="K152" s="65"/>
    </row>
    <row r="153" spans="1:17" ht="27.75">
      <c r="A153" s="570" t="s">
        <v>200</v>
      </c>
      <c r="B153" s="175"/>
      <c r="C153" s="171"/>
      <c r="D153" s="171"/>
      <c r="E153" s="171"/>
      <c r="F153" s="228"/>
      <c r="G153" s="228"/>
      <c r="H153" s="228"/>
      <c r="I153" s="228"/>
      <c r="J153" s="228"/>
      <c r="K153" s="229"/>
      <c r="L153" s="57"/>
      <c r="M153" s="57"/>
      <c r="N153" s="57"/>
      <c r="O153" s="57"/>
      <c r="P153" s="57"/>
      <c r="Q153" s="58"/>
    </row>
    <row r="154" spans="1:17" ht="24.75" customHeight="1">
      <c r="A154" s="569" t="s">
        <v>323</v>
      </c>
      <c r="B154" s="66"/>
      <c r="C154" s="66"/>
      <c r="D154" s="66"/>
      <c r="E154" s="66"/>
      <c r="F154" s="66"/>
      <c r="G154" s="66"/>
      <c r="H154" s="66"/>
      <c r="I154" s="66"/>
      <c r="J154" s="66"/>
      <c r="K154" s="557">
        <f>K89</f>
        <v>-0.6275899100000003</v>
      </c>
      <c r="L154" s="343"/>
      <c r="M154" s="343"/>
      <c r="N154" s="343"/>
      <c r="O154" s="343"/>
      <c r="P154" s="557">
        <f>P89</f>
        <v>3.7591333600000003</v>
      </c>
      <c r="Q154" s="59"/>
    </row>
    <row r="155" spans="1:17" ht="24.75" customHeight="1">
      <c r="A155" s="569" t="s">
        <v>322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557">
        <f>K145</f>
        <v>-2.929812506666667</v>
      </c>
      <c r="L155" s="343"/>
      <c r="M155" s="343"/>
      <c r="N155" s="343"/>
      <c r="O155" s="343"/>
      <c r="P155" s="557">
        <f>P145</f>
        <v>-0.36464539999999995</v>
      </c>
      <c r="Q155" s="59"/>
    </row>
    <row r="156" spans="1:17" ht="24.75" customHeight="1">
      <c r="A156" s="569" t="s">
        <v>324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557">
        <f>'ROHTAK ROAD'!K43</f>
        <v>0.7302875000000002</v>
      </c>
      <c r="L156" s="343"/>
      <c r="M156" s="343"/>
      <c r="N156" s="343"/>
      <c r="O156" s="343"/>
      <c r="P156" s="557">
        <f>'ROHTAK ROAD'!P43</f>
        <v>0.24026250000000002</v>
      </c>
      <c r="Q156" s="59"/>
    </row>
    <row r="157" spans="1:17" ht="24.75" customHeight="1">
      <c r="A157" s="569" t="s">
        <v>325</v>
      </c>
      <c r="B157" s="66"/>
      <c r="C157" s="66"/>
      <c r="D157" s="66"/>
      <c r="E157" s="66"/>
      <c r="F157" s="66"/>
      <c r="G157" s="66"/>
      <c r="H157" s="66"/>
      <c r="I157" s="66"/>
      <c r="J157" s="66"/>
      <c r="K157" s="557">
        <f>-MES!K40</f>
        <v>-0.2576</v>
      </c>
      <c r="L157" s="343"/>
      <c r="M157" s="343"/>
      <c r="N157" s="343"/>
      <c r="O157" s="343"/>
      <c r="P157" s="557">
        <f>-MES!P40</f>
        <v>-0.0364</v>
      </c>
      <c r="Q157" s="59"/>
    </row>
    <row r="158" spans="1:17" ht="29.25" customHeight="1" thickBot="1">
      <c r="A158" s="571" t="s">
        <v>201</v>
      </c>
      <c r="B158" s="230"/>
      <c r="C158" s="231"/>
      <c r="D158" s="231"/>
      <c r="E158" s="231"/>
      <c r="F158" s="231"/>
      <c r="G158" s="231"/>
      <c r="H158" s="231"/>
      <c r="I158" s="231"/>
      <c r="J158" s="231"/>
      <c r="K158" s="774">
        <f>SUM(K154:K157)</f>
        <v>-3.084714916666667</v>
      </c>
      <c r="L158" s="558"/>
      <c r="M158" s="558"/>
      <c r="N158" s="558"/>
      <c r="O158" s="558"/>
      <c r="P158" s="572">
        <f>SUM(P154:P157)</f>
        <v>3.5983504600000003</v>
      </c>
      <c r="Q158" s="187"/>
    </row>
    <row r="163" ht="13.5" thickBot="1">
      <c r="E163" s="760" t="s">
        <v>413</v>
      </c>
    </row>
    <row r="164" spans="1:17" ht="12.75">
      <c r="A164" s="269"/>
      <c r="B164" s="270"/>
      <c r="C164" s="270"/>
      <c r="D164" s="270"/>
      <c r="E164" s="270"/>
      <c r="F164" s="270"/>
      <c r="G164" s="270"/>
      <c r="H164" s="57"/>
      <c r="I164" s="57"/>
      <c r="J164" s="57"/>
      <c r="K164" s="57"/>
      <c r="L164" s="57"/>
      <c r="M164" s="57"/>
      <c r="N164" s="57"/>
      <c r="O164" s="57"/>
      <c r="P164" s="57"/>
      <c r="Q164" s="58"/>
    </row>
    <row r="165" spans="1:17" ht="26.25">
      <c r="A165" s="561" t="s">
        <v>335</v>
      </c>
      <c r="B165" s="261"/>
      <c r="C165" s="261"/>
      <c r="D165" s="261"/>
      <c r="E165" s="261"/>
      <c r="F165" s="261"/>
      <c r="G165" s="261"/>
      <c r="H165" s="19"/>
      <c r="I165" s="19"/>
      <c r="J165" s="19"/>
      <c r="K165" s="19"/>
      <c r="L165" s="19"/>
      <c r="M165" s="19"/>
      <c r="N165" s="19"/>
      <c r="O165" s="19"/>
      <c r="P165" s="19"/>
      <c r="Q165" s="59"/>
    </row>
    <row r="166" spans="1:17" ht="12.75">
      <c r="A166" s="271"/>
      <c r="B166" s="261"/>
      <c r="C166" s="261"/>
      <c r="D166" s="261"/>
      <c r="E166" s="261"/>
      <c r="F166" s="261"/>
      <c r="G166" s="261"/>
      <c r="H166" s="19"/>
      <c r="I166" s="19"/>
      <c r="J166" s="19"/>
      <c r="K166" s="19"/>
      <c r="L166" s="19"/>
      <c r="M166" s="19"/>
      <c r="N166" s="19"/>
      <c r="O166" s="19"/>
      <c r="P166" s="19"/>
      <c r="Q166" s="59"/>
    </row>
    <row r="167" spans="1:17" ht="15.75">
      <c r="A167" s="272"/>
      <c r="B167" s="273"/>
      <c r="C167" s="273"/>
      <c r="D167" s="273"/>
      <c r="E167" s="273"/>
      <c r="F167" s="273"/>
      <c r="G167" s="273"/>
      <c r="H167" s="19"/>
      <c r="I167" s="19"/>
      <c r="J167" s="19"/>
      <c r="K167" s="315" t="s">
        <v>347</v>
      </c>
      <c r="L167" s="19"/>
      <c r="M167" s="19"/>
      <c r="N167" s="19"/>
      <c r="O167" s="19"/>
      <c r="P167" s="315" t="s">
        <v>348</v>
      </c>
      <c r="Q167" s="59"/>
    </row>
    <row r="168" spans="1:17" ht="12.75">
      <c r="A168" s="274"/>
      <c r="B168" s="160"/>
      <c r="C168" s="160"/>
      <c r="D168" s="160"/>
      <c r="E168" s="160"/>
      <c r="F168" s="160"/>
      <c r="G168" s="160"/>
      <c r="H168" s="19"/>
      <c r="I168" s="19"/>
      <c r="J168" s="19"/>
      <c r="K168" s="19"/>
      <c r="L168" s="19"/>
      <c r="M168" s="19"/>
      <c r="N168" s="19"/>
      <c r="O168" s="19"/>
      <c r="P168" s="19"/>
      <c r="Q168" s="59"/>
    </row>
    <row r="169" spans="1:17" ht="12.75">
      <c r="A169" s="274"/>
      <c r="B169" s="160"/>
      <c r="C169" s="160"/>
      <c r="D169" s="160"/>
      <c r="E169" s="160"/>
      <c r="F169" s="160"/>
      <c r="G169" s="160"/>
      <c r="H169" s="19"/>
      <c r="I169" s="19"/>
      <c r="J169" s="19"/>
      <c r="K169" s="19"/>
      <c r="L169" s="19"/>
      <c r="M169" s="19"/>
      <c r="N169" s="19"/>
      <c r="O169" s="19"/>
      <c r="P169" s="19"/>
      <c r="Q169" s="59"/>
    </row>
    <row r="170" spans="1:17" ht="23.25">
      <c r="A170" s="559" t="s">
        <v>338</v>
      </c>
      <c r="B170" s="262"/>
      <c r="C170" s="262"/>
      <c r="D170" s="263"/>
      <c r="E170" s="263"/>
      <c r="F170" s="264"/>
      <c r="G170" s="263"/>
      <c r="H170" s="19"/>
      <c r="I170" s="19"/>
      <c r="J170" s="19"/>
      <c r="K170" s="564">
        <f>K158</f>
        <v>-3.084714916666667</v>
      </c>
      <c r="L170" s="562" t="s">
        <v>336</v>
      </c>
      <c r="M170" s="512"/>
      <c r="N170" s="512"/>
      <c r="O170" s="512"/>
      <c r="P170" s="564">
        <f>P158</f>
        <v>3.5983504600000003</v>
      </c>
      <c r="Q170" s="566" t="s">
        <v>336</v>
      </c>
    </row>
    <row r="171" spans="1:17" ht="23.25">
      <c r="A171" s="279"/>
      <c r="B171" s="265"/>
      <c r="C171" s="265"/>
      <c r="D171" s="261"/>
      <c r="E171" s="261"/>
      <c r="F171" s="266"/>
      <c r="G171" s="261"/>
      <c r="H171" s="19"/>
      <c r="I171" s="19"/>
      <c r="J171" s="19"/>
      <c r="K171" s="512"/>
      <c r="L171" s="563"/>
      <c r="M171" s="512"/>
      <c r="N171" s="512"/>
      <c r="O171" s="512"/>
      <c r="P171" s="512"/>
      <c r="Q171" s="567"/>
    </row>
    <row r="172" spans="1:17" ht="23.25">
      <c r="A172" s="560" t="s">
        <v>337</v>
      </c>
      <c r="B172" s="267"/>
      <c r="C172" s="51"/>
      <c r="D172" s="261"/>
      <c r="E172" s="261"/>
      <c r="F172" s="268"/>
      <c r="G172" s="263"/>
      <c r="H172" s="19"/>
      <c r="I172" s="19"/>
      <c r="J172" s="19"/>
      <c r="K172" s="512">
        <f>'STEPPED UP GENCO'!K44</f>
        <v>1.1158591104000002</v>
      </c>
      <c r="L172" s="562" t="s">
        <v>336</v>
      </c>
      <c r="M172" s="512"/>
      <c r="N172" s="512"/>
      <c r="O172" s="512"/>
      <c r="P172" s="564">
        <f>'STEPPED UP GENCO'!P44</f>
        <v>-3.2127113807999996</v>
      </c>
      <c r="Q172" s="566" t="s">
        <v>336</v>
      </c>
    </row>
    <row r="173" spans="1:17" ht="15">
      <c r="A173" s="275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260"/>
      <c r="M173" s="19"/>
      <c r="N173" s="19"/>
      <c r="O173" s="19"/>
      <c r="P173" s="19"/>
      <c r="Q173" s="568"/>
    </row>
    <row r="174" spans="1:17" ht="15">
      <c r="A174" s="275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260"/>
      <c r="M174" s="19"/>
      <c r="N174" s="19"/>
      <c r="O174" s="19"/>
      <c r="P174" s="19"/>
      <c r="Q174" s="568"/>
    </row>
    <row r="175" spans="1:17" ht="15">
      <c r="A175" s="275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260"/>
      <c r="M175" s="19"/>
      <c r="N175" s="19"/>
      <c r="O175" s="19"/>
      <c r="P175" s="19"/>
      <c r="Q175" s="568"/>
    </row>
    <row r="176" spans="1:17" ht="23.25">
      <c r="A176" s="275"/>
      <c r="B176" s="19"/>
      <c r="C176" s="19"/>
      <c r="D176" s="19"/>
      <c r="E176" s="19"/>
      <c r="F176" s="19"/>
      <c r="G176" s="19"/>
      <c r="H176" s="262"/>
      <c r="I176" s="262"/>
      <c r="J176" s="281" t="s">
        <v>339</v>
      </c>
      <c r="K176" s="565">
        <f>SUM(K170:K175)</f>
        <v>-1.9688558062666668</v>
      </c>
      <c r="L176" s="281" t="s">
        <v>336</v>
      </c>
      <c r="M176" s="512"/>
      <c r="N176" s="512"/>
      <c r="O176" s="512"/>
      <c r="P176" s="565">
        <f>SUM(P170:P175)</f>
        <v>0.3856390792000006</v>
      </c>
      <c r="Q176" s="281" t="s">
        <v>336</v>
      </c>
    </row>
    <row r="177" spans="1:17" ht="13.5" thickBot="1">
      <c r="A177" s="276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187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90" min="1" max="16" man="1"/>
    <brk id="14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="70" zoomScaleNormal="70" zoomScaleSheetLayoutView="70" zoomScalePageLayoutView="50" workbookViewId="0" topLeftCell="A64">
      <selection activeCell="K35" sqref="K35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244</v>
      </c>
      <c r="Q1" s="218" t="str">
        <f>NDPL!Q1</f>
        <v>JANUARY-2014</v>
      </c>
    </row>
    <row r="2" ht="18.75" customHeight="1">
      <c r="A2" s="97" t="s">
        <v>245</v>
      </c>
    </row>
    <row r="3" ht="23.25">
      <c r="A3" s="223" t="s">
        <v>219</v>
      </c>
    </row>
    <row r="4" spans="1:16" ht="24" thickBot="1">
      <c r="A4" s="529" t="s">
        <v>220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01/02/2014</v>
      </c>
      <c r="H5" s="39" t="str">
        <f>NDPL!H5</f>
        <v>INTIAL READING 01/01/2014</v>
      </c>
      <c r="I5" s="39" t="s">
        <v>4</v>
      </c>
      <c r="J5" s="39" t="s">
        <v>5</v>
      </c>
      <c r="K5" s="39" t="s">
        <v>6</v>
      </c>
      <c r="L5" s="41" t="str">
        <f>NDPL!G5</f>
        <v>FINAL READING 01/02/2014</v>
      </c>
      <c r="M5" s="39" t="str">
        <f>NDPL!H5</f>
        <v>INTIAL READING 01/01/2014</v>
      </c>
      <c r="N5" s="39" t="s">
        <v>4</v>
      </c>
      <c r="O5" s="39" t="s">
        <v>5</v>
      </c>
      <c r="P5" s="39" t="s">
        <v>6</v>
      </c>
      <c r="Q5" s="214" t="s">
        <v>317</v>
      </c>
    </row>
    <row r="6" ht="14.25" thickBot="1" thickTop="1"/>
    <row r="7" spans="1:17" ht="18" customHeight="1" thickTop="1">
      <c r="A7" s="188"/>
      <c r="B7" s="189" t="s">
        <v>203</v>
      </c>
      <c r="C7" s="190"/>
      <c r="D7" s="190"/>
      <c r="E7" s="190"/>
      <c r="F7" s="190"/>
      <c r="G7" s="71"/>
      <c r="H7" s="72"/>
      <c r="I7" s="626"/>
      <c r="J7" s="626"/>
      <c r="K7" s="626"/>
      <c r="L7" s="73"/>
      <c r="M7" s="72"/>
      <c r="N7" s="72"/>
      <c r="O7" s="72"/>
      <c r="P7" s="72"/>
      <c r="Q7" s="180"/>
    </row>
    <row r="8" spans="1:17" ht="18" customHeight="1">
      <c r="A8" s="191"/>
      <c r="B8" s="192" t="s">
        <v>112</v>
      </c>
      <c r="C8" s="193"/>
      <c r="D8" s="194"/>
      <c r="E8" s="195"/>
      <c r="F8" s="196"/>
      <c r="G8" s="77"/>
      <c r="H8" s="78"/>
      <c r="I8" s="627"/>
      <c r="J8" s="627"/>
      <c r="K8" s="627"/>
      <c r="L8" s="80"/>
      <c r="M8" s="78"/>
      <c r="N8" s="79"/>
      <c r="O8" s="79"/>
      <c r="P8" s="79"/>
      <c r="Q8" s="181"/>
    </row>
    <row r="9" spans="1:17" ht="18">
      <c r="A9" s="191">
        <v>1</v>
      </c>
      <c r="B9" s="192" t="s">
        <v>113</v>
      </c>
      <c r="C9" s="193">
        <v>4865136</v>
      </c>
      <c r="D9" s="197" t="s">
        <v>12</v>
      </c>
      <c r="E9" s="310" t="s">
        <v>354</v>
      </c>
      <c r="F9" s="198">
        <v>200</v>
      </c>
      <c r="G9" s="691">
        <v>43625</v>
      </c>
      <c r="H9" s="692">
        <v>42728</v>
      </c>
      <c r="I9" s="627">
        <f aca="true" t="shared" si="0" ref="I9:I15">G9-H9</f>
        <v>897</v>
      </c>
      <c r="J9" s="627">
        <f aca="true" t="shared" si="1" ref="J9:J60">$F9*I9</f>
        <v>179400</v>
      </c>
      <c r="K9" s="627">
        <f aca="true" t="shared" si="2" ref="K9:K60">J9/1000000</f>
        <v>0.1794</v>
      </c>
      <c r="L9" s="691">
        <v>72228</v>
      </c>
      <c r="M9" s="692">
        <v>72223</v>
      </c>
      <c r="N9" s="627">
        <f aca="true" t="shared" si="3" ref="N9:N15">L9-M9</f>
        <v>5</v>
      </c>
      <c r="O9" s="627">
        <f aca="true" t="shared" si="4" ref="O9:O60">$F9*N9</f>
        <v>1000</v>
      </c>
      <c r="P9" s="627">
        <f aca="true" t="shared" si="5" ref="P9:P60">O9/1000000</f>
        <v>0.001</v>
      </c>
      <c r="Q9" s="580"/>
    </row>
    <row r="10" spans="1:17" ht="18" customHeight="1">
      <c r="A10" s="191">
        <v>2</v>
      </c>
      <c r="B10" s="192" t="s">
        <v>114</v>
      </c>
      <c r="C10" s="193">
        <v>4865137</v>
      </c>
      <c r="D10" s="197" t="s">
        <v>12</v>
      </c>
      <c r="E10" s="310" t="s">
        <v>354</v>
      </c>
      <c r="F10" s="198">
        <v>100</v>
      </c>
      <c r="G10" s="349">
        <v>70493</v>
      </c>
      <c r="H10" s="350">
        <v>70493</v>
      </c>
      <c r="I10" s="627">
        <f t="shared" si="0"/>
        <v>0</v>
      </c>
      <c r="J10" s="627">
        <f t="shared" si="1"/>
        <v>0</v>
      </c>
      <c r="K10" s="627">
        <f t="shared" si="2"/>
        <v>0</v>
      </c>
      <c r="L10" s="349">
        <v>139686</v>
      </c>
      <c r="M10" s="350">
        <v>139686</v>
      </c>
      <c r="N10" s="616">
        <f t="shared" si="3"/>
        <v>0</v>
      </c>
      <c r="O10" s="616">
        <f t="shared" si="4"/>
        <v>0</v>
      </c>
      <c r="P10" s="616">
        <f t="shared" si="5"/>
        <v>0</v>
      </c>
      <c r="Q10" s="181"/>
    </row>
    <row r="11" spans="1:17" ht="18">
      <c r="A11" s="191">
        <v>3</v>
      </c>
      <c r="B11" s="192" t="s">
        <v>115</v>
      </c>
      <c r="C11" s="193">
        <v>4865138</v>
      </c>
      <c r="D11" s="197" t="s">
        <v>12</v>
      </c>
      <c r="E11" s="310" t="s">
        <v>354</v>
      </c>
      <c r="F11" s="198">
        <v>200</v>
      </c>
      <c r="G11" s="704">
        <v>982764</v>
      </c>
      <c r="H11" s="705">
        <v>983165</v>
      </c>
      <c r="I11" s="628">
        <f t="shared" si="0"/>
        <v>-401</v>
      </c>
      <c r="J11" s="628">
        <f t="shared" si="1"/>
        <v>-80200</v>
      </c>
      <c r="K11" s="628">
        <f t="shared" si="2"/>
        <v>-0.0802</v>
      </c>
      <c r="L11" s="704">
        <v>1910</v>
      </c>
      <c r="M11" s="705">
        <v>1904</v>
      </c>
      <c r="N11" s="628">
        <f t="shared" si="3"/>
        <v>6</v>
      </c>
      <c r="O11" s="628">
        <f t="shared" si="4"/>
        <v>1200</v>
      </c>
      <c r="P11" s="628">
        <f t="shared" si="5"/>
        <v>0.0012</v>
      </c>
      <c r="Q11" s="702"/>
    </row>
    <row r="12" spans="1:17" ht="18">
      <c r="A12" s="191">
        <v>4</v>
      </c>
      <c r="B12" s="192" t="s">
        <v>116</v>
      </c>
      <c r="C12" s="193">
        <v>4865139</v>
      </c>
      <c r="D12" s="197" t="s">
        <v>12</v>
      </c>
      <c r="E12" s="310" t="s">
        <v>354</v>
      </c>
      <c r="F12" s="198">
        <v>200</v>
      </c>
      <c r="G12" s="441">
        <v>70983</v>
      </c>
      <c r="H12" s="442">
        <v>69713</v>
      </c>
      <c r="I12" s="627">
        <f t="shared" si="0"/>
        <v>1270</v>
      </c>
      <c r="J12" s="627">
        <f t="shared" si="1"/>
        <v>254000</v>
      </c>
      <c r="K12" s="627">
        <f t="shared" si="2"/>
        <v>0.254</v>
      </c>
      <c r="L12" s="441">
        <v>88803</v>
      </c>
      <c r="M12" s="442">
        <v>88791</v>
      </c>
      <c r="N12" s="616">
        <f t="shared" si="3"/>
        <v>12</v>
      </c>
      <c r="O12" s="616">
        <f t="shared" si="4"/>
        <v>2400</v>
      </c>
      <c r="P12" s="616">
        <f t="shared" si="5"/>
        <v>0.0024</v>
      </c>
      <c r="Q12" s="694"/>
    </row>
    <row r="13" spans="1:17" s="735" customFormat="1" ht="18" customHeight="1">
      <c r="A13" s="191">
        <v>5</v>
      </c>
      <c r="B13" s="192" t="s">
        <v>117</v>
      </c>
      <c r="C13" s="193">
        <v>4865050</v>
      </c>
      <c r="D13" s="197" t="s">
        <v>12</v>
      </c>
      <c r="E13" s="310" t="s">
        <v>354</v>
      </c>
      <c r="F13" s="198">
        <v>800</v>
      </c>
      <c r="G13" s="444">
        <v>5694</v>
      </c>
      <c r="H13" s="445">
        <v>4982</v>
      </c>
      <c r="I13" s="628">
        <f>G13-H13</f>
        <v>712</v>
      </c>
      <c r="J13" s="628">
        <f t="shared" si="1"/>
        <v>569600</v>
      </c>
      <c r="K13" s="628">
        <f t="shared" si="2"/>
        <v>0.5696</v>
      </c>
      <c r="L13" s="444">
        <v>1140</v>
      </c>
      <c r="M13" s="445">
        <v>1140</v>
      </c>
      <c r="N13" s="622">
        <f>L13-M13</f>
        <v>0</v>
      </c>
      <c r="O13" s="622">
        <f t="shared" si="4"/>
        <v>0</v>
      </c>
      <c r="P13" s="622">
        <f t="shared" si="5"/>
        <v>0</v>
      </c>
      <c r="Q13" s="737"/>
    </row>
    <row r="14" spans="1:17" s="735" customFormat="1" ht="18" customHeight="1">
      <c r="A14" s="191">
        <v>6</v>
      </c>
      <c r="B14" s="192" t="s">
        <v>381</v>
      </c>
      <c r="C14" s="193">
        <v>4864949</v>
      </c>
      <c r="D14" s="197" t="s">
        <v>12</v>
      </c>
      <c r="E14" s="310" t="s">
        <v>354</v>
      </c>
      <c r="F14" s="198">
        <v>2000</v>
      </c>
      <c r="G14" s="444">
        <v>13678</v>
      </c>
      <c r="H14" s="445">
        <v>13532</v>
      </c>
      <c r="I14" s="628">
        <f t="shared" si="0"/>
        <v>146</v>
      </c>
      <c r="J14" s="628">
        <f t="shared" si="1"/>
        <v>292000</v>
      </c>
      <c r="K14" s="628">
        <f t="shared" si="2"/>
        <v>0.292</v>
      </c>
      <c r="L14" s="444">
        <v>925</v>
      </c>
      <c r="M14" s="445">
        <v>924</v>
      </c>
      <c r="N14" s="622">
        <f t="shared" si="3"/>
        <v>1</v>
      </c>
      <c r="O14" s="622">
        <f t="shared" si="4"/>
        <v>2000</v>
      </c>
      <c r="P14" s="622">
        <f t="shared" si="5"/>
        <v>0.002</v>
      </c>
      <c r="Q14" s="736"/>
    </row>
    <row r="15" spans="1:17" ht="18" customHeight="1">
      <c r="A15" s="191">
        <v>7</v>
      </c>
      <c r="B15" s="482" t="s">
        <v>404</v>
      </c>
      <c r="C15" s="487">
        <v>5128434</v>
      </c>
      <c r="D15" s="197" t="s">
        <v>12</v>
      </c>
      <c r="E15" s="310" t="s">
        <v>354</v>
      </c>
      <c r="F15" s="496">
        <v>800</v>
      </c>
      <c r="G15" s="441">
        <v>983971</v>
      </c>
      <c r="H15" s="442">
        <v>984467</v>
      </c>
      <c r="I15" s="627">
        <f t="shared" si="0"/>
        <v>-496</v>
      </c>
      <c r="J15" s="627">
        <f t="shared" si="1"/>
        <v>-396800</v>
      </c>
      <c r="K15" s="627">
        <f t="shared" si="2"/>
        <v>-0.3968</v>
      </c>
      <c r="L15" s="441">
        <v>993044</v>
      </c>
      <c r="M15" s="442">
        <v>993049</v>
      </c>
      <c r="N15" s="616">
        <f t="shared" si="3"/>
        <v>-5</v>
      </c>
      <c r="O15" s="616">
        <f t="shared" si="4"/>
        <v>-4000</v>
      </c>
      <c r="P15" s="616">
        <f t="shared" si="5"/>
        <v>-0.004</v>
      </c>
      <c r="Q15" s="181"/>
    </row>
    <row r="16" spans="1:17" ht="18" customHeight="1">
      <c r="A16" s="191">
        <v>8</v>
      </c>
      <c r="B16" s="482" t="s">
        <v>403</v>
      </c>
      <c r="C16" s="487">
        <v>5128430</v>
      </c>
      <c r="D16" s="197" t="s">
        <v>12</v>
      </c>
      <c r="E16" s="310" t="s">
        <v>354</v>
      </c>
      <c r="F16" s="496">
        <v>800</v>
      </c>
      <c r="G16" s="441">
        <v>990510</v>
      </c>
      <c r="H16" s="442">
        <v>991894</v>
      </c>
      <c r="I16" s="627">
        <f>G16-H16</f>
        <v>-1384</v>
      </c>
      <c r="J16" s="627">
        <f t="shared" si="1"/>
        <v>-1107200</v>
      </c>
      <c r="K16" s="627">
        <f t="shared" si="2"/>
        <v>-1.1072</v>
      </c>
      <c r="L16" s="441">
        <v>994937</v>
      </c>
      <c r="M16" s="442">
        <v>994960</v>
      </c>
      <c r="N16" s="616">
        <f>L16-M16</f>
        <v>-23</v>
      </c>
      <c r="O16" s="616">
        <f t="shared" si="4"/>
        <v>-18400</v>
      </c>
      <c r="P16" s="616">
        <f t="shared" si="5"/>
        <v>-0.0184</v>
      </c>
      <c r="Q16" s="181"/>
    </row>
    <row r="17" spans="1:17" ht="18" customHeight="1">
      <c r="A17" s="191">
        <v>9</v>
      </c>
      <c r="B17" s="482" t="s">
        <v>396</v>
      </c>
      <c r="C17" s="487">
        <v>5128445</v>
      </c>
      <c r="D17" s="197" t="s">
        <v>12</v>
      </c>
      <c r="E17" s="310" t="s">
        <v>354</v>
      </c>
      <c r="F17" s="496">
        <v>800</v>
      </c>
      <c r="G17" s="441">
        <v>995345</v>
      </c>
      <c r="H17" s="442">
        <v>996344</v>
      </c>
      <c r="I17" s="627">
        <f>G17-H17</f>
        <v>-999</v>
      </c>
      <c r="J17" s="627">
        <f t="shared" si="1"/>
        <v>-799200</v>
      </c>
      <c r="K17" s="627">
        <f t="shared" si="2"/>
        <v>-0.7992</v>
      </c>
      <c r="L17" s="441">
        <v>997817</v>
      </c>
      <c r="M17" s="442">
        <v>997872</v>
      </c>
      <c r="N17" s="616">
        <f>L17-M17</f>
        <v>-55</v>
      </c>
      <c r="O17" s="616">
        <f t="shared" si="4"/>
        <v>-44000</v>
      </c>
      <c r="P17" s="616">
        <f t="shared" si="5"/>
        <v>-0.044</v>
      </c>
      <c r="Q17" s="581"/>
    </row>
    <row r="18" spans="1:17" ht="18" customHeight="1">
      <c r="A18" s="191"/>
      <c r="B18" s="199" t="s">
        <v>387</v>
      </c>
      <c r="C18" s="193"/>
      <c r="D18" s="197"/>
      <c r="E18" s="310"/>
      <c r="F18" s="198"/>
      <c r="G18" s="130"/>
      <c r="H18" s="531"/>
      <c r="I18" s="628"/>
      <c r="J18" s="628"/>
      <c r="K18" s="628"/>
      <c r="L18" s="534"/>
      <c r="M18" s="79"/>
      <c r="N18" s="616"/>
      <c r="O18" s="616"/>
      <c r="P18" s="616"/>
      <c r="Q18" s="181"/>
    </row>
    <row r="19" spans="1:17" ht="18" customHeight="1">
      <c r="A19" s="191">
        <v>10</v>
      </c>
      <c r="B19" s="192" t="s">
        <v>204</v>
      </c>
      <c r="C19" s="193">
        <v>4865124</v>
      </c>
      <c r="D19" s="194" t="s">
        <v>12</v>
      </c>
      <c r="E19" s="310" t="s">
        <v>354</v>
      </c>
      <c r="F19" s="198">
        <v>100</v>
      </c>
      <c r="G19" s="441"/>
      <c r="H19" s="442"/>
      <c r="I19" s="628"/>
      <c r="J19" s="628"/>
      <c r="K19" s="731">
        <v>0.0027</v>
      </c>
      <c r="L19" s="349"/>
      <c r="M19" s="350"/>
      <c r="N19" s="357"/>
      <c r="O19" s="357"/>
      <c r="P19" s="357">
        <v>0.4049</v>
      </c>
      <c r="Q19" s="556" t="s">
        <v>424</v>
      </c>
    </row>
    <row r="20" spans="1:17" ht="18" customHeight="1">
      <c r="A20" s="191">
        <v>11</v>
      </c>
      <c r="B20" s="192" t="s">
        <v>205</v>
      </c>
      <c r="C20" s="193">
        <v>4865125</v>
      </c>
      <c r="D20" s="197" t="s">
        <v>12</v>
      </c>
      <c r="E20" s="310" t="s">
        <v>354</v>
      </c>
      <c r="F20" s="198">
        <v>100</v>
      </c>
      <c r="G20" s="441">
        <v>6605</v>
      </c>
      <c r="H20" s="442">
        <v>6605</v>
      </c>
      <c r="I20" s="628">
        <f aca="true" t="shared" si="6" ref="I20:I26">G20-H20</f>
        <v>0</v>
      </c>
      <c r="J20" s="628">
        <f t="shared" si="1"/>
        <v>0</v>
      </c>
      <c r="K20" s="628">
        <f t="shared" si="2"/>
        <v>0</v>
      </c>
      <c r="L20" s="441">
        <v>470995</v>
      </c>
      <c r="M20" s="442">
        <v>470995</v>
      </c>
      <c r="N20" s="616">
        <f aca="true" t="shared" si="7" ref="N20:N26">L20-M20</f>
        <v>0</v>
      </c>
      <c r="O20" s="616">
        <f t="shared" si="4"/>
        <v>0</v>
      </c>
      <c r="P20" s="616">
        <f t="shared" si="5"/>
        <v>0</v>
      </c>
      <c r="Q20" s="181"/>
    </row>
    <row r="21" spans="1:17" ht="18" customHeight="1">
      <c r="A21" s="191">
        <v>12</v>
      </c>
      <c r="B21" s="195" t="s">
        <v>206</v>
      </c>
      <c r="C21" s="193">
        <v>4865126</v>
      </c>
      <c r="D21" s="197" t="s">
        <v>12</v>
      </c>
      <c r="E21" s="310" t="s">
        <v>354</v>
      </c>
      <c r="F21" s="198">
        <v>100</v>
      </c>
      <c r="G21" s="441"/>
      <c r="H21" s="442"/>
      <c r="I21" s="628"/>
      <c r="J21" s="628"/>
      <c r="K21" s="731">
        <v>0</v>
      </c>
      <c r="L21" s="349"/>
      <c r="M21" s="350"/>
      <c r="N21" s="357"/>
      <c r="O21" s="357"/>
      <c r="P21" s="357">
        <v>0.7396</v>
      </c>
      <c r="Q21" s="556" t="s">
        <v>424</v>
      </c>
    </row>
    <row r="22" spans="1:17" ht="18" customHeight="1">
      <c r="A22" s="191">
        <v>13</v>
      </c>
      <c r="B22" s="192" t="s">
        <v>207</v>
      </c>
      <c r="C22" s="193">
        <v>4865127</v>
      </c>
      <c r="D22" s="197" t="s">
        <v>12</v>
      </c>
      <c r="E22" s="310" t="s">
        <v>354</v>
      </c>
      <c r="F22" s="198">
        <v>100</v>
      </c>
      <c r="G22" s="441"/>
      <c r="H22" s="442"/>
      <c r="I22" s="628"/>
      <c r="J22" s="628"/>
      <c r="K22" s="731">
        <v>-0.0078</v>
      </c>
      <c r="L22" s="349"/>
      <c r="M22" s="350"/>
      <c r="N22" s="357"/>
      <c r="O22" s="357"/>
      <c r="P22" s="357">
        <v>0.1386</v>
      </c>
      <c r="Q22" s="556" t="s">
        <v>424</v>
      </c>
    </row>
    <row r="23" spans="1:17" ht="18" customHeight="1">
      <c r="A23" s="191">
        <v>14</v>
      </c>
      <c r="B23" s="192" t="s">
        <v>208</v>
      </c>
      <c r="C23" s="193">
        <v>4865128</v>
      </c>
      <c r="D23" s="197" t="s">
        <v>12</v>
      </c>
      <c r="E23" s="310" t="s">
        <v>354</v>
      </c>
      <c r="F23" s="198">
        <v>100</v>
      </c>
      <c r="G23" s="441"/>
      <c r="H23" s="442"/>
      <c r="I23" s="628"/>
      <c r="J23" s="628"/>
      <c r="K23" s="731">
        <v>0</v>
      </c>
      <c r="L23" s="349"/>
      <c r="M23" s="350"/>
      <c r="N23" s="357"/>
      <c r="O23" s="357"/>
      <c r="P23" s="357">
        <v>0.3322</v>
      </c>
      <c r="Q23" s="556" t="s">
        <v>424</v>
      </c>
    </row>
    <row r="24" spans="1:17" ht="18" customHeight="1">
      <c r="A24" s="191">
        <v>15</v>
      </c>
      <c r="B24" s="192" t="s">
        <v>209</v>
      </c>
      <c r="C24" s="193">
        <v>4865129</v>
      </c>
      <c r="D24" s="194" t="s">
        <v>12</v>
      </c>
      <c r="E24" s="310" t="s">
        <v>354</v>
      </c>
      <c r="F24" s="198">
        <v>100</v>
      </c>
      <c r="G24" s="441">
        <v>999881</v>
      </c>
      <c r="H24" s="442">
        <v>999881</v>
      </c>
      <c r="I24" s="628">
        <f t="shared" si="6"/>
        <v>0</v>
      </c>
      <c r="J24" s="628">
        <f t="shared" si="1"/>
        <v>0</v>
      </c>
      <c r="K24" s="628">
        <f t="shared" si="2"/>
        <v>0</v>
      </c>
      <c r="L24" s="441">
        <v>175798</v>
      </c>
      <c r="M24" s="442">
        <v>175798</v>
      </c>
      <c r="N24" s="616">
        <f t="shared" si="7"/>
        <v>0</v>
      </c>
      <c r="O24" s="616">
        <f t="shared" si="4"/>
        <v>0</v>
      </c>
      <c r="P24" s="616">
        <f t="shared" si="5"/>
        <v>0</v>
      </c>
      <c r="Q24" s="181"/>
    </row>
    <row r="25" spans="1:17" ht="18" customHeight="1">
      <c r="A25" s="191">
        <v>16</v>
      </c>
      <c r="B25" s="192" t="s">
        <v>210</v>
      </c>
      <c r="C25" s="193">
        <v>4865130</v>
      </c>
      <c r="D25" s="197" t="s">
        <v>12</v>
      </c>
      <c r="E25" s="310" t="s">
        <v>354</v>
      </c>
      <c r="F25" s="198">
        <v>100</v>
      </c>
      <c r="G25" s="441">
        <v>13432</v>
      </c>
      <c r="H25" s="442">
        <v>13432</v>
      </c>
      <c r="I25" s="628">
        <f t="shared" si="6"/>
        <v>0</v>
      </c>
      <c r="J25" s="628">
        <f t="shared" si="1"/>
        <v>0</v>
      </c>
      <c r="K25" s="628">
        <f t="shared" si="2"/>
        <v>0</v>
      </c>
      <c r="L25" s="441">
        <v>259759</v>
      </c>
      <c r="M25" s="442">
        <v>259759</v>
      </c>
      <c r="N25" s="616">
        <f t="shared" si="7"/>
        <v>0</v>
      </c>
      <c r="O25" s="616">
        <f t="shared" si="4"/>
        <v>0</v>
      </c>
      <c r="P25" s="616">
        <f t="shared" si="5"/>
        <v>0</v>
      </c>
      <c r="Q25" s="181"/>
    </row>
    <row r="26" spans="1:17" ht="18" customHeight="1">
      <c r="A26" s="191">
        <v>17</v>
      </c>
      <c r="B26" s="192" t="s">
        <v>211</v>
      </c>
      <c r="C26" s="193">
        <v>4865132</v>
      </c>
      <c r="D26" s="197" t="s">
        <v>12</v>
      </c>
      <c r="E26" s="310" t="s">
        <v>354</v>
      </c>
      <c r="F26" s="198">
        <v>100</v>
      </c>
      <c r="G26" s="444">
        <v>51073</v>
      </c>
      <c r="H26" s="445">
        <v>51073</v>
      </c>
      <c r="I26" s="628">
        <f t="shared" si="6"/>
        <v>0</v>
      </c>
      <c r="J26" s="628">
        <f t="shared" si="1"/>
        <v>0</v>
      </c>
      <c r="K26" s="628">
        <f t="shared" si="2"/>
        <v>0</v>
      </c>
      <c r="L26" s="444">
        <v>704427</v>
      </c>
      <c r="M26" s="445">
        <v>704427</v>
      </c>
      <c r="N26" s="622">
        <f t="shared" si="7"/>
        <v>0</v>
      </c>
      <c r="O26" s="622">
        <f t="shared" si="4"/>
        <v>0</v>
      </c>
      <c r="P26" s="622">
        <f t="shared" si="5"/>
        <v>0</v>
      </c>
      <c r="Q26" s="581"/>
    </row>
    <row r="27" spans="1:17" ht="18" customHeight="1">
      <c r="A27" s="191"/>
      <c r="B27" s="200" t="s">
        <v>212</v>
      </c>
      <c r="C27" s="193"/>
      <c r="D27" s="197"/>
      <c r="E27" s="310"/>
      <c r="F27" s="198"/>
      <c r="G27" s="130"/>
      <c r="H27" s="531"/>
      <c r="I27" s="628"/>
      <c r="J27" s="628"/>
      <c r="K27" s="628"/>
      <c r="L27" s="534"/>
      <c r="M27" s="79"/>
      <c r="N27" s="616"/>
      <c r="O27" s="616"/>
      <c r="P27" s="616"/>
      <c r="Q27" s="181"/>
    </row>
    <row r="28" spans="1:17" ht="18" customHeight="1">
      <c r="A28" s="191">
        <v>18</v>
      </c>
      <c r="B28" s="192" t="s">
        <v>213</v>
      </c>
      <c r="C28" s="193">
        <v>4865037</v>
      </c>
      <c r="D28" s="197" t="s">
        <v>12</v>
      </c>
      <c r="E28" s="310" t="s">
        <v>354</v>
      </c>
      <c r="F28" s="198">
        <v>1100</v>
      </c>
      <c r="G28" s="441">
        <v>0</v>
      </c>
      <c r="H28" s="442">
        <v>0</v>
      </c>
      <c r="I28" s="628">
        <f>G28-H28</f>
        <v>0</v>
      </c>
      <c r="J28" s="628">
        <f t="shared" si="1"/>
        <v>0</v>
      </c>
      <c r="K28" s="628">
        <f t="shared" si="2"/>
        <v>0</v>
      </c>
      <c r="L28" s="441">
        <v>74748</v>
      </c>
      <c r="M28" s="442">
        <v>73735</v>
      </c>
      <c r="N28" s="616">
        <f>L28-M28</f>
        <v>1013</v>
      </c>
      <c r="O28" s="616">
        <f t="shared" si="4"/>
        <v>1114300</v>
      </c>
      <c r="P28" s="616">
        <f t="shared" si="5"/>
        <v>1.1143</v>
      </c>
      <c r="Q28" s="181"/>
    </row>
    <row r="29" spans="1:17" ht="18" customHeight="1">
      <c r="A29" s="191">
        <v>19</v>
      </c>
      <c r="B29" s="192" t="s">
        <v>214</v>
      </c>
      <c r="C29" s="193">
        <v>4865038</v>
      </c>
      <c r="D29" s="197" t="s">
        <v>12</v>
      </c>
      <c r="E29" s="310" t="s">
        <v>354</v>
      </c>
      <c r="F29" s="198">
        <v>1000</v>
      </c>
      <c r="G29" s="441">
        <v>2779</v>
      </c>
      <c r="H29" s="442">
        <v>3148</v>
      </c>
      <c r="I29" s="628">
        <f>G29-H29</f>
        <v>-369</v>
      </c>
      <c r="J29" s="628">
        <f t="shared" si="1"/>
        <v>-369000</v>
      </c>
      <c r="K29" s="628">
        <f t="shared" si="2"/>
        <v>-0.369</v>
      </c>
      <c r="L29" s="441">
        <v>37830</v>
      </c>
      <c r="M29" s="442">
        <v>37831</v>
      </c>
      <c r="N29" s="616">
        <f>L29-M29</f>
        <v>-1</v>
      </c>
      <c r="O29" s="616">
        <f t="shared" si="4"/>
        <v>-1000</v>
      </c>
      <c r="P29" s="616">
        <f t="shared" si="5"/>
        <v>-0.001</v>
      </c>
      <c r="Q29" s="181"/>
    </row>
    <row r="30" spans="1:17" ht="18" customHeight="1">
      <c r="A30" s="191">
        <v>20</v>
      </c>
      <c r="B30" s="192" t="s">
        <v>215</v>
      </c>
      <c r="C30" s="193">
        <v>4865039</v>
      </c>
      <c r="D30" s="197" t="s">
        <v>12</v>
      </c>
      <c r="E30" s="310" t="s">
        <v>354</v>
      </c>
      <c r="F30" s="198">
        <v>1100</v>
      </c>
      <c r="G30" s="441">
        <v>0</v>
      </c>
      <c r="H30" s="442">
        <v>0</v>
      </c>
      <c r="I30" s="628">
        <f>G30-H30</f>
        <v>0</v>
      </c>
      <c r="J30" s="628">
        <f t="shared" si="1"/>
        <v>0</v>
      </c>
      <c r="K30" s="628">
        <f t="shared" si="2"/>
        <v>0</v>
      </c>
      <c r="L30" s="441">
        <v>144273</v>
      </c>
      <c r="M30" s="442">
        <v>143906</v>
      </c>
      <c r="N30" s="616">
        <f>L30-M30</f>
        <v>367</v>
      </c>
      <c r="O30" s="616">
        <f t="shared" si="4"/>
        <v>403700</v>
      </c>
      <c r="P30" s="616">
        <f t="shared" si="5"/>
        <v>0.4037</v>
      </c>
      <c r="Q30" s="181"/>
    </row>
    <row r="31" spans="1:17" ht="18" customHeight="1">
      <c r="A31" s="191">
        <v>21</v>
      </c>
      <c r="B31" s="195" t="s">
        <v>216</v>
      </c>
      <c r="C31" s="193">
        <v>4865040</v>
      </c>
      <c r="D31" s="197" t="s">
        <v>12</v>
      </c>
      <c r="E31" s="310" t="s">
        <v>354</v>
      </c>
      <c r="F31" s="198">
        <v>1000</v>
      </c>
      <c r="G31" s="441">
        <v>8017</v>
      </c>
      <c r="H31" s="442">
        <v>8529</v>
      </c>
      <c r="I31" s="628">
        <f>G31-H31</f>
        <v>-512</v>
      </c>
      <c r="J31" s="628">
        <f t="shared" si="1"/>
        <v>-512000</v>
      </c>
      <c r="K31" s="628">
        <f t="shared" si="2"/>
        <v>-0.512</v>
      </c>
      <c r="L31" s="441">
        <v>53177</v>
      </c>
      <c r="M31" s="442">
        <v>53179</v>
      </c>
      <c r="N31" s="616">
        <f>L31-M31</f>
        <v>-2</v>
      </c>
      <c r="O31" s="616">
        <f t="shared" si="4"/>
        <v>-2000</v>
      </c>
      <c r="P31" s="616">
        <f t="shared" si="5"/>
        <v>-0.002</v>
      </c>
      <c r="Q31" s="181"/>
    </row>
    <row r="32" spans="1:17" ht="18" customHeight="1">
      <c r="A32" s="191"/>
      <c r="B32" s="200"/>
      <c r="C32" s="193"/>
      <c r="D32" s="197"/>
      <c r="E32" s="310"/>
      <c r="F32" s="198"/>
      <c r="G32" s="130"/>
      <c r="H32" s="79"/>
      <c r="I32" s="627"/>
      <c r="J32" s="627"/>
      <c r="K32" s="629">
        <f>SUM(K28:K31)</f>
        <v>-0.881</v>
      </c>
      <c r="L32" s="219"/>
      <c r="M32" s="79"/>
      <c r="N32" s="616"/>
      <c r="O32" s="616"/>
      <c r="P32" s="680">
        <f>SUM(P28:P31)</f>
        <v>1.5150000000000001</v>
      </c>
      <c r="Q32" s="181"/>
    </row>
    <row r="33" spans="1:17" ht="18" customHeight="1">
      <c r="A33" s="191"/>
      <c r="B33" s="199" t="s">
        <v>121</v>
      </c>
      <c r="C33" s="193"/>
      <c r="D33" s="194"/>
      <c r="E33" s="310"/>
      <c r="F33" s="198"/>
      <c r="G33" s="130"/>
      <c r="H33" s="79"/>
      <c r="I33" s="627"/>
      <c r="J33" s="627"/>
      <c r="K33" s="627"/>
      <c r="L33" s="219"/>
      <c r="M33" s="79"/>
      <c r="N33" s="616"/>
      <c r="O33" s="616"/>
      <c r="P33" s="616"/>
      <c r="Q33" s="181"/>
    </row>
    <row r="34" spans="1:17" ht="18" customHeight="1">
      <c r="A34" s="191">
        <v>22</v>
      </c>
      <c r="B34" s="733" t="s">
        <v>409</v>
      </c>
      <c r="C34" s="193">
        <v>4864845</v>
      </c>
      <c r="D34" s="192" t="s">
        <v>12</v>
      </c>
      <c r="E34" s="192" t="s">
        <v>354</v>
      </c>
      <c r="F34" s="198">
        <v>2000</v>
      </c>
      <c r="G34" s="444">
        <v>1124</v>
      </c>
      <c r="H34" s="445">
        <v>1057</v>
      </c>
      <c r="I34" s="628">
        <f>G34-H34</f>
        <v>67</v>
      </c>
      <c r="J34" s="628">
        <f t="shared" si="1"/>
        <v>134000</v>
      </c>
      <c r="K34" s="628">
        <f t="shared" si="2"/>
        <v>0.134</v>
      </c>
      <c r="L34" s="444">
        <v>73243</v>
      </c>
      <c r="M34" s="445">
        <v>73243</v>
      </c>
      <c r="N34" s="622">
        <f>L34-M34</f>
        <v>0</v>
      </c>
      <c r="O34" s="622">
        <f t="shared" si="4"/>
        <v>0</v>
      </c>
      <c r="P34" s="622">
        <f t="shared" si="5"/>
        <v>0</v>
      </c>
      <c r="Q34" s="732"/>
    </row>
    <row r="35" spans="1:17" ht="18">
      <c r="A35" s="191">
        <v>23</v>
      </c>
      <c r="B35" s="192" t="s">
        <v>188</v>
      </c>
      <c r="C35" s="193">
        <v>4864862</v>
      </c>
      <c r="D35" s="197" t="s">
        <v>12</v>
      </c>
      <c r="E35" s="310" t="s">
        <v>354</v>
      </c>
      <c r="F35" s="198">
        <v>1000</v>
      </c>
      <c r="G35" s="444">
        <v>8387</v>
      </c>
      <c r="H35" s="445">
        <v>7453</v>
      </c>
      <c r="I35" s="628">
        <f>G35-H35</f>
        <v>934</v>
      </c>
      <c r="J35" s="628">
        <f t="shared" si="1"/>
        <v>934000</v>
      </c>
      <c r="K35" s="628">
        <f t="shared" si="2"/>
        <v>0.934</v>
      </c>
      <c r="L35" s="444">
        <v>81</v>
      </c>
      <c r="M35" s="445">
        <v>81</v>
      </c>
      <c r="N35" s="622">
        <f>L35-M35</f>
        <v>0</v>
      </c>
      <c r="O35" s="622">
        <f t="shared" si="4"/>
        <v>0</v>
      </c>
      <c r="P35" s="622">
        <f t="shared" si="5"/>
        <v>0</v>
      </c>
      <c r="Q35" s="699"/>
    </row>
    <row r="36" spans="1:17" ht="18" customHeight="1">
      <c r="A36" s="191">
        <v>24</v>
      </c>
      <c r="B36" s="195" t="s">
        <v>189</v>
      </c>
      <c r="C36" s="193">
        <v>4865142</v>
      </c>
      <c r="D36" s="197" t="s">
        <v>12</v>
      </c>
      <c r="E36" s="310" t="s">
        <v>354</v>
      </c>
      <c r="F36" s="198">
        <v>500</v>
      </c>
      <c r="G36" s="441">
        <v>896915</v>
      </c>
      <c r="H36" s="442">
        <v>895535</v>
      </c>
      <c r="I36" s="627">
        <f>G36-H36</f>
        <v>1380</v>
      </c>
      <c r="J36" s="627">
        <f t="shared" si="1"/>
        <v>690000</v>
      </c>
      <c r="K36" s="627">
        <f t="shared" si="2"/>
        <v>0.69</v>
      </c>
      <c r="L36" s="441">
        <v>54462</v>
      </c>
      <c r="M36" s="442">
        <v>54462</v>
      </c>
      <c r="N36" s="616">
        <f>L36-M36</f>
        <v>0</v>
      </c>
      <c r="O36" s="616">
        <f t="shared" si="4"/>
        <v>0</v>
      </c>
      <c r="P36" s="616">
        <f t="shared" si="5"/>
        <v>0</v>
      </c>
      <c r="Q36" s="699"/>
    </row>
    <row r="37" spans="1:17" ht="18" customHeight="1">
      <c r="A37" s="191"/>
      <c r="B37" s="200" t="s">
        <v>193</v>
      </c>
      <c r="C37" s="193"/>
      <c r="D37" s="197"/>
      <c r="E37" s="310"/>
      <c r="F37" s="198"/>
      <c r="G37" s="130"/>
      <c r="H37" s="79"/>
      <c r="I37" s="627"/>
      <c r="J37" s="627"/>
      <c r="K37" s="627"/>
      <c r="L37" s="219"/>
      <c r="M37" s="79"/>
      <c r="N37" s="616"/>
      <c r="O37" s="616"/>
      <c r="P37" s="616"/>
      <c r="Q37" s="695"/>
    </row>
    <row r="38" spans="1:17" ht="17.25" customHeight="1">
      <c r="A38" s="191">
        <v>25</v>
      </c>
      <c r="B38" s="192" t="s">
        <v>408</v>
      </c>
      <c r="C38" s="193">
        <v>4864892</v>
      </c>
      <c r="D38" s="197" t="s">
        <v>12</v>
      </c>
      <c r="E38" s="310" t="s">
        <v>354</v>
      </c>
      <c r="F38" s="198">
        <v>-500</v>
      </c>
      <c r="G38" s="444">
        <v>1359</v>
      </c>
      <c r="H38" s="445">
        <v>1749</v>
      </c>
      <c r="I38" s="628">
        <f>G38-H38</f>
        <v>-390</v>
      </c>
      <c r="J38" s="628">
        <f t="shared" si="1"/>
        <v>195000</v>
      </c>
      <c r="K38" s="628">
        <f t="shared" si="2"/>
        <v>0.195</v>
      </c>
      <c r="L38" s="444">
        <v>17870</v>
      </c>
      <c r="M38" s="445">
        <v>17884</v>
      </c>
      <c r="N38" s="622">
        <f>L38-M38</f>
        <v>-14</v>
      </c>
      <c r="O38" s="622">
        <f t="shared" si="4"/>
        <v>7000</v>
      </c>
      <c r="P38" s="622">
        <f t="shared" si="5"/>
        <v>0.007</v>
      </c>
      <c r="Q38" s="695"/>
    </row>
    <row r="39" spans="1:17" ht="17.25" customHeight="1">
      <c r="A39" s="191">
        <v>26</v>
      </c>
      <c r="B39" s="192" t="s">
        <v>411</v>
      </c>
      <c r="C39" s="193">
        <v>4864826</v>
      </c>
      <c r="D39" s="197" t="s">
        <v>12</v>
      </c>
      <c r="E39" s="310" t="s">
        <v>354</v>
      </c>
      <c r="F39" s="196">
        <v>-83.3333333333333</v>
      </c>
      <c r="G39" s="444">
        <v>3500</v>
      </c>
      <c r="H39" s="445">
        <v>3500</v>
      </c>
      <c r="I39" s="628">
        <f>G39-H39</f>
        <v>0</v>
      </c>
      <c r="J39" s="628">
        <f t="shared" si="1"/>
        <v>0</v>
      </c>
      <c r="K39" s="628">
        <f t="shared" si="2"/>
        <v>0</v>
      </c>
      <c r="L39" s="444">
        <v>979525</v>
      </c>
      <c r="M39" s="445">
        <v>979525</v>
      </c>
      <c r="N39" s="622">
        <f>L39-M39</f>
        <v>0</v>
      </c>
      <c r="O39" s="622">
        <f t="shared" si="4"/>
        <v>0</v>
      </c>
      <c r="P39" s="622">
        <f t="shared" si="5"/>
        <v>0</v>
      </c>
      <c r="Q39" s="556"/>
    </row>
    <row r="40" spans="1:17" ht="17.25" customHeight="1">
      <c r="A40" s="191">
        <v>27</v>
      </c>
      <c r="B40" s="192" t="s">
        <v>121</v>
      </c>
      <c r="C40" s="193">
        <v>4864791</v>
      </c>
      <c r="D40" s="197" t="s">
        <v>12</v>
      </c>
      <c r="E40" s="310" t="s">
        <v>354</v>
      </c>
      <c r="F40" s="196">
        <v>-166.666666666667</v>
      </c>
      <c r="G40" s="444">
        <v>989710</v>
      </c>
      <c r="H40" s="445">
        <v>989720</v>
      </c>
      <c r="I40" s="628">
        <f>G40-H40</f>
        <v>-10</v>
      </c>
      <c r="J40" s="628">
        <f t="shared" si="1"/>
        <v>1666.66666666667</v>
      </c>
      <c r="K40" s="628">
        <f t="shared" si="2"/>
        <v>0.00166666666666667</v>
      </c>
      <c r="L40" s="444">
        <v>993688</v>
      </c>
      <c r="M40" s="445">
        <v>993688</v>
      </c>
      <c r="N40" s="622">
        <f>L40-M40</f>
        <v>0</v>
      </c>
      <c r="O40" s="622">
        <f t="shared" si="4"/>
        <v>0</v>
      </c>
      <c r="P40" s="622">
        <f t="shared" si="5"/>
        <v>0</v>
      </c>
      <c r="Q40" s="556"/>
    </row>
    <row r="41" spans="1:17" ht="16.5" customHeight="1" thickBot="1">
      <c r="A41" s="191"/>
      <c r="B41" s="724"/>
      <c r="C41" s="204"/>
      <c r="D41" s="206"/>
      <c r="E41" s="203"/>
      <c r="F41" s="725"/>
      <c r="G41" s="726"/>
      <c r="H41" s="726"/>
      <c r="I41" s="726"/>
      <c r="J41" s="726"/>
      <c r="K41" s="726"/>
      <c r="L41" s="726"/>
      <c r="M41" s="726"/>
      <c r="N41" s="726"/>
      <c r="O41" s="726"/>
      <c r="P41" s="726"/>
      <c r="Q41" s="722"/>
    </row>
    <row r="42" spans="1:17" ht="18" customHeight="1" thickTop="1">
      <c r="A42" s="190"/>
      <c r="B42" s="192"/>
      <c r="C42" s="193"/>
      <c r="D42" s="194"/>
      <c r="E42" s="310"/>
      <c r="F42" s="193"/>
      <c r="G42" s="193"/>
      <c r="H42" s="79"/>
      <c r="I42" s="79"/>
      <c r="J42" s="79"/>
      <c r="K42" s="79"/>
      <c r="L42" s="533"/>
      <c r="M42" s="79"/>
      <c r="N42" s="79"/>
      <c r="O42" s="79"/>
      <c r="P42" s="79"/>
      <c r="Q42" s="25"/>
    </row>
    <row r="43" spans="1:17" ht="21" customHeight="1" thickBot="1">
      <c r="A43" s="215"/>
      <c r="B43" s="540"/>
      <c r="C43" s="204"/>
      <c r="D43" s="206"/>
      <c r="E43" s="203"/>
      <c r="F43" s="204"/>
      <c r="G43" s="204"/>
      <c r="H43" s="89"/>
      <c r="I43" s="89"/>
      <c r="J43" s="89"/>
      <c r="K43" s="89"/>
      <c r="L43" s="89"/>
      <c r="M43" s="89"/>
      <c r="N43" s="89"/>
      <c r="O43" s="89"/>
      <c r="P43" s="89"/>
      <c r="Q43" s="218" t="str">
        <f>NDPL!Q1</f>
        <v>JANUARY-2014</v>
      </c>
    </row>
    <row r="44" spans="1:17" ht="21.75" customHeight="1" thickTop="1">
      <c r="A44" s="188"/>
      <c r="B44" s="544" t="s">
        <v>356</v>
      </c>
      <c r="C44" s="193"/>
      <c r="D44" s="194"/>
      <c r="E44" s="310"/>
      <c r="F44" s="193"/>
      <c r="G44" s="545"/>
      <c r="H44" s="79"/>
      <c r="I44" s="79"/>
      <c r="J44" s="79"/>
      <c r="K44" s="79"/>
      <c r="L44" s="545"/>
      <c r="M44" s="79"/>
      <c r="N44" s="79"/>
      <c r="O44" s="79"/>
      <c r="P44" s="546"/>
      <c r="Q44" s="547"/>
    </row>
    <row r="45" spans="1:17" ht="21" customHeight="1">
      <c r="A45" s="191"/>
      <c r="B45" s="713" t="s">
        <v>401</v>
      </c>
      <c r="C45" s="193"/>
      <c r="D45" s="194"/>
      <c r="E45" s="310"/>
      <c r="F45" s="193"/>
      <c r="G45" s="130"/>
      <c r="H45" s="79"/>
      <c r="I45" s="79"/>
      <c r="J45" s="79"/>
      <c r="K45" s="79"/>
      <c r="L45" s="130"/>
      <c r="M45" s="79"/>
      <c r="N45" s="79"/>
      <c r="O45" s="79"/>
      <c r="P45" s="79"/>
      <c r="Q45" s="714"/>
    </row>
    <row r="46" spans="1:17" ht="18">
      <c r="A46" s="191">
        <v>26</v>
      </c>
      <c r="B46" s="192" t="s">
        <v>402</v>
      </c>
      <c r="C46" s="193">
        <v>5128418</v>
      </c>
      <c r="D46" s="197" t="s">
        <v>12</v>
      </c>
      <c r="E46" s="310" t="s">
        <v>354</v>
      </c>
      <c r="F46" s="193">
        <v>-1000</v>
      </c>
      <c r="G46" s="441">
        <v>983916</v>
      </c>
      <c r="H46" s="442">
        <v>984251</v>
      </c>
      <c r="I46" s="616">
        <f>G46-H46</f>
        <v>-335</v>
      </c>
      <c r="J46" s="616">
        <f t="shared" si="1"/>
        <v>335000</v>
      </c>
      <c r="K46" s="616">
        <f t="shared" si="2"/>
        <v>0.335</v>
      </c>
      <c r="L46" s="441">
        <v>991155</v>
      </c>
      <c r="M46" s="442">
        <v>991560</v>
      </c>
      <c r="N46" s="616">
        <f>L46-M46</f>
        <v>-405</v>
      </c>
      <c r="O46" s="616">
        <f t="shared" si="4"/>
        <v>405000</v>
      </c>
      <c r="P46" s="616">
        <f t="shared" si="5"/>
        <v>0.405</v>
      </c>
      <c r="Q46" s="715"/>
    </row>
    <row r="47" spans="1:17" ht="18">
      <c r="A47" s="191"/>
      <c r="B47" s="713" t="s">
        <v>405</v>
      </c>
      <c r="C47" s="193"/>
      <c r="D47" s="197"/>
      <c r="E47" s="310"/>
      <c r="F47" s="193"/>
      <c r="G47" s="441"/>
      <c r="H47" s="442"/>
      <c r="I47" s="616"/>
      <c r="J47" s="616"/>
      <c r="K47" s="616"/>
      <c r="L47" s="441"/>
      <c r="M47" s="442"/>
      <c r="N47" s="616"/>
      <c r="O47" s="616"/>
      <c r="P47" s="616"/>
      <c r="Q47" s="715"/>
    </row>
    <row r="48" spans="1:17" ht="18">
      <c r="A48" s="191">
        <v>27</v>
      </c>
      <c r="B48" s="192" t="s">
        <v>402</v>
      </c>
      <c r="C48" s="193">
        <v>5128422</v>
      </c>
      <c r="D48" s="197" t="s">
        <v>12</v>
      </c>
      <c r="E48" s="310" t="s">
        <v>354</v>
      </c>
      <c r="F48" s="193">
        <v>-1000</v>
      </c>
      <c r="G48" s="441">
        <v>987346</v>
      </c>
      <c r="H48" s="442">
        <v>988824</v>
      </c>
      <c r="I48" s="616">
        <f>G48-H48</f>
        <v>-1478</v>
      </c>
      <c r="J48" s="616">
        <f t="shared" si="1"/>
        <v>1478000</v>
      </c>
      <c r="K48" s="616">
        <f t="shared" si="2"/>
        <v>1.478</v>
      </c>
      <c r="L48" s="441">
        <v>990826</v>
      </c>
      <c r="M48" s="442">
        <v>990826</v>
      </c>
      <c r="N48" s="616">
        <f>L48-M48</f>
        <v>0</v>
      </c>
      <c r="O48" s="616">
        <f t="shared" si="4"/>
        <v>0</v>
      </c>
      <c r="P48" s="616">
        <f t="shared" si="5"/>
        <v>0</v>
      </c>
      <c r="Q48" s="715"/>
    </row>
    <row r="49" spans="1:17" ht="18">
      <c r="A49" s="191">
        <v>28</v>
      </c>
      <c r="B49" s="192" t="s">
        <v>414</v>
      </c>
      <c r="C49" s="193">
        <v>5128428</v>
      </c>
      <c r="D49" s="197" t="s">
        <v>12</v>
      </c>
      <c r="E49" s="310" t="s">
        <v>354</v>
      </c>
      <c r="F49" s="193">
        <v>-1000</v>
      </c>
      <c r="G49" s="441">
        <v>997816</v>
      </c>
      <c r="H49" s="442">
        <v>999362</v>
      </c>
      <c r="I49" s="616">
        <f>G49-H49</f>
        <v>-1546</v>
      </c>
      <c r="J49" s="616">
        <f>$F49*I49</f>
        <v>1546000</v>
      </c>
      <c r="K49" s="616">
        <f>J49/1000000</f>
        <v>1.546</v>
      </c>
      <c r="L49" s="441">
        <v>29</v>
      </c>
      <c r="M49" s="442">
        <v>29</v>
      </c>
      <c r="N49" s="616">
        <f>L49-M49</f>
        <v>0</v>
      </c>
      <c r="O49" s="616">
        <f>$F49*N49</f>
        <v>0</v>
      </c>
      <c r="P49" s="616">
        <f>O49/1000000</f>
        <v>0</v>
      </c>
      <c r="Q49" s="715"/>
    </row>
    <row r="50" spans="1:17" ht="18" customHeight="1">
      <c r="A50" s="191"/>
      <c r="B50" s="199" t="s">
        <v>194</v>
      </c>
      <c r="C50" s="193"/>
      <c r="D50" s="194"/>
      <c r="E50" s="310"/>
      <c r="F50" s="198"/>
      <c r="G50" s="130"/>
      <c r="H50" s="79"/>
      <c r="I50" s="79"/>
      <c r="J50" s="79"/>
      <c r="K50" s="79"/>
      <c r="L50" s="219"/>
      <c r="M50" s="79"/>
      <c r="N50" s="79"/>
      <c r="O50" s="79"/>
      <c r="P50" s="79"/>
      <c r="Q50" s="181"/>
    </row>
    <row r="51" spans="1:17" ht="25.5">
      <c r="A51" s="191">
        <v>29</v>
      </c>
      <c r="B51" s="201" t="s">
        <v>218</v>
      </c>
      <c r="C51" s="193">
        <v>4865133</v>
      </c>
      <c r="D51" s="197" t="s">
        <v>12</v>
      </c>
      <c r="E51" s="310" t="s">
        <v>354</v>
      </c>
      <c r="F51" s="198">
        <v>100</v>
      </c>
      <c r="G51" s="441">
        <v>296753</v>
      </c>
      <c r="H51" s="442">
        <v>294510</v>
      </c>
      <c r="I51" s="616">
        <f>G51-H51</f>
        <v>2243</v>
      </c>
      <c r="J51" s="616">
        <f t="shared" si="1"/>
        <v>224300</v>
      </c>
      <c r="K51" s="616">
        <f t="shared" si="2"/>
        <v>0.2243</v>
      </c>
      <c r="L51" s="441">
        <v>44661</v>
      </c>
      <c r="M51" s="442">
        <v>44379</v>
      </c>
      <c r="N51" s="616">
        <f>L51-M51</f>
        <v>282</v>
      </c>
      <c r="O51" s="616">
        <f t="shared" si="4"/>
        <v>28200</v>
      </c>
      <c r="P51" s="616">
        <f t="shared" si="5"/>
        <v>0.0282</v>
      </c>
      <c r="Q51" s="181"/>
    </row>
    <row r="52" spans="1:17" ht="18" customHeight="1">
      <c r="A52" s="191"/>
      <c r="B52" s="199" t="s">
        <v>196</v>
      </c>
      <c r="C52" s="193"/>
      <c r="D52" s="197"/>
      <c r="E52" s="310"/>
      <c r="F52" s="198"/>
      <c r="G52" s="130"/>
      <c r="H52" s="79"/>
      <c r="I52" s="616"/>
      <c r="J52" s="616"/>
      <c r="K52" s="616"/>
      <c r="L52" s="219"/>
      <c r="M52" s="79"/>
      <c r="N52" s="616"/>
      <c r="O52" s="616"/>
      <c r="P52" s="616"/>
      <c r="Q52" s="181"/>
    </row>
    <row r="53" spans="1:17" ht="18" customHeight="1">
      <c r="A53" s="191">
        <v>30</v>
      </c>
      <c r="B53" s="192" t="s">
        <v>183</v>
      </c>
      <c r="C53" s="193">
        <v>4865076</v>
      </c>
      <c r="D53" s="197" t="s">
        <v>12</v>
      </c>
      <c r="E53" s="310" t="s">
        <v>354</v>
      </c>
      <c r="F53" s="198">
        <v>100</v>
      </c>
      <c r="G53" s="441">
        <v>3928</v>
      </c>
      <c r="H53" s="442">
        <v>3725</v>
      </c>
      <c r="I53" s="616">
        <f>G53-H53</f>
        <v>203</v>
      </c>
      <c r="J53" s="616">
        <f t="shared" si="1"/>
        <v>20300</v>
      </c>
      <c r="K53" s="616">
        <f t="shared" si="2"/>
        <v>0.0203</v>
      </c>
      <c r="L53" s="441">
        <v>18453</v>
      </c>
      <c r="M53" s="442">
        <v>18309</v>
      </c>
      <c r="N53" s="616">
        <f>L53-M53</f>
        <v>144</v>
      </c>
      <c r="O53" s="616">
        <f t="shared" si="4"/>
        <v>14400</v>
      </c>
      <c r="P53" s="616">
        <f t="shared" si="5"/>
        <v>0.0144</v>
      </c>
      <c r="Q53" s="181"/>
    </row>
    <row r="54" spans="1:17" ht="18" customHeight="1">
      <c r="A54" s="191">
        <v>31</v>
      </c>
      <c r="B54" s="195" t="s">
        <v>197</v>
      </c>
      <c r="C54" s="193">
        <v>4865077</v>
      </c>
      <c r="D54" s="197" t="s">
        <v>12</v>
      </c>
      <c r="E54" s="310" t="s">
        <v>354</v>
      </c>
      <c r="F54" s="198">
        <v>100</v>
      </c>
      <c r="G54" s="130"/>
      <c r="H54" s="79"/>
      <c r="I54" s="616">
        <f>G54-H54</f>
        <v>0</v>
      </c>
      <c r="J54" s="616">
        <f t="shared" si="1"/>
        <v>0</v>
      </c>
      <c r="K54" s="616">
        <f t="shared" si="2"/>
        <v>0</v>
      </c>
      <c r="L54" s="534"/>
      <c r="M54" s="79"/>
      <c r="N54" s="616">
        <f>L54-M54</f>
        <v>0</v>
      </c>
      <c r="O54" s="616">
        <f t="shared" si="4"/>
        <v>0</v>
      </c>
      <c r="P54" s="616">
        <f t="shared" si="5"/>
        <v>0</v>
      </c>
      <c r="Q54" s="181"/>
    </row>
    <row r="55" spans="1:17" ht="18" customHeight="1">
      <c r="A55" s="191"/>
      <c r="B55" s="199" t="s">
        <v>173</v>
      </c>
      <c r="C55" s="193"/>
      <c r="D55" s="197"/>
      <c r="E55" s="310"/>
      <c r="F55" s="198"/>
      <c r="G55" s="130"/>
      <c r="H55" s="79"/>
      <c r="I55" s="616"/>
      <c r="J55" s="616"/>
      <c r="K55" s="616"/>
      <c r="L55" s="219"/>
      <c r="M55" s="79"/>
      <c r="N55" s="616"/>
      <c r="O55" s="616"/>
      <c r="P55" s="616"/>
      <c r="Q55" s="181"/>
    </row>
    <row r="56" spans="1:17" ht="18" customHeight="1">
      <c r="A56" s="191">
        <v>32</v>
      </c>
      <c r="B56" s="192" t="s">
        <v>190</v>
      </c>
      <c r="C56" s="193">
        <v>4865093</v>
      </c>
      <c r="D56" s="197" t="s">
        <v>12</v>
      </c>
      <c r="E56" s="310" t="s">
        <v>354</v>
      </c>
      <c r="F56" s="198">
        <v>100</v>
      </c>
      <c r="G56" s="441">
        <v>62067</v>
      </c>
      <c r="H56" s="442">
        <v>59979</v>
      </c>
      <c r="I56" s="616">
        <f>G56-H56</f>
        <v>2088</v>
      </c>
      <c r="J56" s="616">
        <f t="shared" si="1"/>
        <v>208800</v>
      </c>
      <c r="K56" s="616">
        <f t="shared" si="2"/>
        <v>0.2088</v>
      </c>
      <c r="L56" s="441">
        <v>58841</v>
      </c>
      <c r="M56" s="442">
        <v>58837</v>
      </c>
      <c r="N56" s="616">
        <f>L56-M56</f>
        <v>4</v>
      </c>
      <c r="O56" s="616">
        <f t="shared" si="4"/>
        <v>400</v>
      </c>
      <c r="P56" s="616">
        <f t="shared" si="5"/>
        <v>0.0004</v>
      </c>
      <c r="Q56" s="181"/>
    </row>
    <row r="57" spans="1:17" ht="19.5" customHeight="1">
      <c r="A57" s="191">
        <v>33</v>
      </c>
      <c r="B57" s="195" t="s">
        <v>191</v>
      </c>
      <c r="C57" s="193">
        <v>4865094</v>
      </c>
      <c r="D57" s="197" t="s">
        <v>12</v>
      </c>
      <c r="E57" s="310" t="s">
        <v>354</v>
      </c>
      <c r="F57" s="198">
        <v>100</v>
      </c>
      <c r="G57" s="441">
        <v>55490</v>
      </c>
      <c r="H57" s="442">
        <v>53124</v>
      </c>
      <c r="I57" s="616">
        <f>G57-H57</f>
        <v>2366</v>
      </c>
      <c r="J57" s="616">
        <f t="shared" si="1"/>
        <v>236600</v>
      </c>
      <c r="K57" s="616">
        <f t="shared" si="2"/>
        <v>0.2366</v>
      </c>
      <c r="L57" s="441">
        <v>56909</v>
      </c>
      <c r="M57" s="442">
        <v>56893</v>
      </c>
      <c r="N57" s="616">
        <f>L57-M57</f>
        <v>16</v>
      </c>
      <c r="O57" s="616">
        <f t="shared" si="4"/>
        <v>1600</v>
      </c>
      <c r="P57" s="616">
        <f t="shared" si="5"/>
        <v>0.0016</v>
      </c>
      <c r="Q57" s="181"/>
    </row>
    <row r="58" spans="1:17" ht="25.5">
      <c r="A58" s="191">
        <v>34</v>
      </c>
      <c r="B58" s="201" t="s">
        <v>217</v>
      </c>
      <c r="C58" s="193">
        <v>4865144</v>
      </c>
      <c r="D58" s="197" t="s">
        <v>12</v>
      </c>
      <c r="E58" s="310" t="s">
        <v>354</v>
      </c>
      <c r="F58" s="198">
        <v>200</v>
      </c>
      <c r="G58" s="691">
        <v>85534</v>
      </c>
      <c r="H58" s="692">
        <v>85677</v>
      </c>
      <c r="I58" s="627">
        <f>G58-H58</f>
        <v>-143</v>
      </c>
      <c r="J58" s="627">
        <f t="shared" si="1"/>
        <v>-28600</v>
      </c>
      <c r="K58" s="627">
        <f t="shared" si="2"/>
        <v>-0.0286</v>
      </c>
      <c r="L58" s="691">
        <v>112978</v>
      </c>
      <c r="M58" s="692">
        <v>112978</v>
      </c>
      <c r="N58" s="627">
        <f>L58-M58</f>
        <v>0</v>
      </c>
      <c r="O58" s="627">
        <f t="shared" si="4"/>
        <v>0</v>
      </c>
      <c r="P58" s="627">
        <f t="shared" si="5"/>
        <v>0</v>
      </c>
      <c r="Q58" s="693"/>
    </row>
    <row r="59" spans="1:17" ht="19.5" customHeight="1">
      <c r="A59" s="191"/>
      <c r="B59" s="199" t="s">
        <v>183</v>
      </c>
      <c r="C59" s="193"/>
      <c r="D59" s="197"/>
      <c r="E59" s="194"/>
      <c r="F59" s="198"/>
      <c r="G59" s="441"/>
      <c r="H59" s="442"/>
      <c r="I59" s="616"/>
      <c r="J59" s="616"/>
      <c r="K59" s="616"/>
      <c r="L59" s="219"/>
      <c r="M59" s="79"/>
      <c r="N59" s="616"/>
      <c r="O59" s="616"/>
      <c r="P59" s="616"/>
      <c r="Q59" s="181"/>
    </row>
    <row r="60" spans="1:17" ht="18">
      <c r="A60" s="191">
        <v>35</v>
      </c>
      <c r="B60" s="192" t="s">
        <v>184</v>
      </c>
      <c r="C60" s="193">
        <v>4865143</v>
      </c>
      <c r="D60" s="197" t="s">
        <v>12</v>
      </c>
      <c r="E60" s="194" t="s">
        <v>13</v>
      </c>
      <c r="F60" s="198">
        <v>100</v>
      </c>
      <c r="G60" s="441">
        <v>36375</v>
      </c>
      <c r="H60" s="442">
        <v>36375</v>
      </c>
      <c r="I60" s="616">
        <f>G60-H60</f>
        <v>0</v>
      </c>
      <c r="J60" s="616">
        <f t="shared" si="1"/>
        <v>0</v>
      </c>
      <c r="K60" s="616">
        <f t="shared" si="2"/>
        <v>0</v>
      </c>
      <c r="L60" s="441">
        <v>894127</v>
      </c>
      <c r="M60" s="442">
        <v>892330</v>
      </c>
      <c r="N60" s="616">
        <f>L60-M60</f>
        <v>1797</v>
      </c>
      <c r="O60" s="616">
        <f t="shared" si="4"/>
        <v>179700</v>
      </c>
      <c r="P60" s="616">
        <f t="shared" si="5"/>
        <v>0.1797</v>
      </c>
      <c r="Q60" s="580"/>
    </row>
    <row r="61" spans="1:23" ht="18" customHeight="1" thickBot="1">
      <c r="A61" s="202"/>
      <c r="B61" s="203"/>
      <c r="C61" s="204"/>
      <c r="D61" s="205"/>
      <c r="E61" s="206"/>
      <c r="F61" s="207"/>
      <c r="G61" s="208"/>
      <c r="H61" s="209"/>
      <c r="I61" s="210"/>
      <c r="J61" s="210"/>
      <c r="K61" s="210"/>
      <c r="L61" s="211"/>
      <c r="M61" s="209"/>
      <c r="N61" s="210"/>
      <c r="O61" s="210"/>
      <c r="P61" s="210"/>
      <c r="Q61" s="213"/>
      <c r="R61" s="93"/>
      <c r="S61" s="93"/>
      <c r="T61" s="93"/>
      <c r="U61" s="93"/>
      <c r="V61" s="93"/>
      <c r="W61" s="93"/>
    </row>
    <row r="62" spans="1:23" ht="15.75" customHeight="1" thickTop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3"/>
      <c r="R62" s="93"/>
      <c r="S62" s="93"/>
      <c r="T62" s="93"/>
      <c r="U62" s="93"/>
      <c r="V62" s="93"/>
      <c r="W62" s="93"/>
    </row>
    <row r="63" spans="1:23" ht="24" thickBot="1">
      <c r="A63" s="529" t="s">
        <v>374</v>
      </c>
      <c r="G63" s="19"/>
      <c r="H63" s="19"/>
      <c r="I63" s="56" t="s">
        <v>406</v>
      </c>
      <c r="J63" s="19"/>
      <c r="K63" s="19"/>
      <c r="L63" s="19"/>
      <c r="M63" s="19"/>
      <c r="N63" s="56" t="s">
        <v>407</v>
      </c>
      <c r="O63" s="19"/>
      <c r="P63" s="19"/>
      <c r="R63" s="93"/>
      <c r="S63" s="93"/>
      <c r="T63" s="93"/>
      <c r="U63" s="93"/>
      <c r="V63" s="93"/>
      <c r="W63" s="93"/>
    </row>
    <row r="64" spans="1:23" ht="39.75" thickBot="1" thickTop="1">
      <c r="A64" s="41" t="s">
        <v>8</v>
      </c>
      <c r="B64" s="38" t="s">
        <v>9</v>
      </c>
      <c r="C64" s="39" t="s">
        <v>1</v>
      </c>
      <c r="D64" s="39" t="s">
        <v>2</v>
      </c>
      <c r="E64" s="39" t="s">
        <v>3</v>
      </c>
      <c r="F64" s="39" t="s">
        <v>10</v>
      </c>
      <c r="G64" s="41" t="str">
        <f>G5</f>
        <v>FINAL READING 01/02/2014</v>
      </c>
      <c r="H64" s="39" t="str">
        <f>H5</f>
        <v>INTIAL READING 01/01/2014</v>
      </c>
      <c r="I64" s="39" t="s">
        <v>4</v>
      </c>
      <c r="J64" s="39" t="s">
        <v>5</v>
      </c>
      <c r="K64" s="39" t="s">
        <v>6</v>
      </c>
      <c r="L64" s="41" t="str">
        <f>G64</f>
        <v>FINAL READING 01/02/2014</v>
      </c>
      <c r="M64" s="39" t="str">
        <f>H64</f>
        <v>INTIAL READING 01/01/2014</v>
      </c>
      <c r="N64" s="39" t="s">
        <v>4</v>
      </c>
      <c r="O64" s="39" t="s">
        <v>5</v>
      </c>
      <c r="P64" s="39" t="s">
        <v>6</v>
      </c>
      <c r="Q64" s="214" t="s">
        <v>317</v>
      </c>
      <c r="R64" s="93"/>
      <c r="S64" s="93"/>
      <c r="T64" s="93"/>
      <c r="U64" s="93"/>
      <c r="V64" s="93"/>
      <c r="W64" s="93"/>
    </row>
    <row r="65" spans="1:23" ht="15.75" customHeight="1" thickTop="1">
      <c r="A65" s="548"/>
      <c r="B65" s="549"/>
      <c r="C65" s="549"/>
      <c r="D65" s="549"/>
      <c r="E65" s="549"/>
      <c r="F65" s="552"/>
      <c r="G65" s="549"/>
      <c r="H65" s="549"/>
      <c r="I65" s="549"/>
      <c r="J65" s="549"/>
      <c r="K65" s="552"/>
      <c r="L65" s="549"/>
      <c r="M65" s="549"/>
      <c r="N65" s="549"/>
      <c r="O65" s="549"/>
      <c r="P65" s="549"/>
      <c r="Q65" s="555"/>
      <c r="R65" s="93"/>
      <c r="S65" s="93"/>
      <c r="T65" s="93"/>
      <c r="U65" s="93"/>
      <c r="V65" s="93"/>
      <c r="W65" s="93"/>
    </row>
    <row r="66" spans="1:23" ht="15.75" customHeight="1">
      <c r="A66" s="550"/>
      <c r="B66" s="398" t="s">
        <v>371</v>
      </c>
      <c r="C66" s="435"/>
      <c r="D66" s="463"/>
      <c r="E66" s="425"/>
      <c r="F66" s="198"/>
      <c r="G66" s="551"/>
      <c r="H66" s="551"/>
      <c r="I66" s="551"/>
      <c r="J66" s="551"/>
      <c r="K66" s="551"/>
      <c r="L66" s="550"/>
      <c r="M66" s="551"/>
      <c r="N66" s="551"/>
      <c r="O66" s="551"/>
      <c r="P66" s="551"/>
      <c r="Q66" s="556"/>
      <c r="R66" s="93"/>
      <c r="S66" s="93"/>
      <c r="T66" s="93"/>
      <c r="U66" s="93"/>
      <c r="V66" s="93"/>
      <c r="W66" s="93"/>
    </row>
    <row r="67" spans="1:23" ht="15.75" customHeight="1">
      <c r="A67" s="554">
        <v>1</v>
      </c>
      <c r="B67" s="192" t="s">
        <v>372</v>
      </c>
      <c r="C67" s="193">
        <v>4902586</v>
      </c>
      <c r="D67" s="463" t="s">
        <v>12</v>
      </c>
      <c r="E67" s="425" t="s">
        <v>354</v>
      </c>
      <c r="F67" s="198">
        <v>-100</v>
      </c>
      <c r="G67" s="441">
        <v>1198</v>
      </c>
      <c r="H67" s="442">
        <v>1380</v>
      </c>
      <c r="I67" s="616">
        <f>G67-H67</f>
        <v>-182</v>
      </c>
      <c r="J67" s="616">
        <f>$F67*I67</f>
        <v>18200</v>
      </c>
      <c r="K67" s="616">
        <f>J67/1000000</f>
        <v>0.0182</v>
      </c>
      <c r="L67" s="441">
        <v>9910</v>
      </c>
      <c r="M67" s="442">
        <v>9911</v>
      </c>
      <c r="N67" s="616">
        <f>L67-M67</f>
        <v>-1</v>
      </c>
      <c r="O67" s="616">
        <f>$F67*N67</f>
        <v>100</v>
      </c>
      <c r="P67" s="616">
        <f>O67/1000000</f>
        <v>0.0001</v>
      </c>
      <c r="Q67" s="556"/>
      <c r="R67" s="93"/>
      <c r="S67" s="93"/>
      <c r="T67" s="93"/>
      <c r="U67" s="93"/>
      <c r="V67" s="93"/>
      <c r="W67" s="93"/>
    </row>
    <row r="68" spans="1:23" ht="15.75" customHeight="1">
      <c r="A68" s="554">
        <v>2</v>
      </c>
      <c r="B68" s="192" t="s">
        <v>373</v>
      </c>
      <c r="C68" s="193">
        <v>4902587</v>
      </c>
      <c r="D68" s="463" t="s">
        <v>12</v>
      </c>
      <c r="E68" s="425" t="s">
        <v>354</v>
      </c>
      <c r="F68" s="198">
        <v>-100</v>
      </c>
      <c r="G68" s="441">
        <v>9602</v>
      </c>
      <c r="H68" s="442">
        <v>9385</v>
      </c>
      <c r="I68" s="616">
        <f>G68-H68</f>
        <v>217</v>
      </c>
      <c r="J68" s="616">
        <f>$F68*I68</f>
        <v>-21700</v>
      </c>
      <c r="K68" s="616">
        <f>J68/1000000</f>
        <v>-0.0217</v>
      </c>
      <c r="L68" s="441">
        <v>21831</v>
      </c>
      <c r="M68" s="442">
        <v>21795</v>
      </c>
      <c r="N68" s="616">
        <f>L68-M68</f>
        <v>36</v>
      </c>
      <c r="O68" s="616">
        <f>$F68*N68</f>
        <v>-3600</v>
      </c>
      <c r="P68" s="616">
        <f>O68/1000000</f>
        <v>-0.0036</v>
      </c>
      <c r="Q68" s="556"/>
      <c r="R68" s="93"/>
      <c r="S68" s="93"/>
      <c r="T68" s="93"/>
      <c r="U68" s="93"/>
      <c r="V68" s="93"/>
      <c r="W68" s="93"/>
    </row>
    <row r="69" spans="1:23" ht="15.75" customHeight="1" thickBot="1">
      <c r="A69" s="211"/>
      <c r="B69" s="209"/>
      <c r="C69" s="209"/>
      <c r="D69" s="209"/>
      <c r="E69" s="209"/>
      <c r="F69" s="553"/>
      <c r="G69" s="209"/>
      <c r="H69" s="209"/>
      <c r="I69" s="209"/>
      <c r="J69" s="209"/>
      <c r="K69" s="553"/>
      <c r="L69" s="209"/>
      <c r="M69" s="209"/>
      <c r="N69" s="209"/>
      <c r="O69" s="209"/>
      <c r="P69" s="209"/>
      <c r="Q69" s="213"/>
      <c r="R69" s="93"/>
      <c r="S69" s="93"/>
      <c r="T69" s="93"/>
      <c r="U69" s="93"/>
      <c r="V69" s="93"/>
      <c r="W69" s="93"/>
    </row>
    <row r="70" spans="1:23" ht="15.75" customHeight="1" thickTop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3"/>
      <c r="R70" s="93"/>
      <c r="S70" s="93"/>
      <c r="T70" s="93"/>
      <c r="U70" s="93"/>
      <c r="V70" s="93"/>
      <c r="W70" s="93"/>
    </row>
    <row r="71" spans="1:23" ht="15.7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3"/>
      <c r="R71" s="93"/>
      <c r="S71" s="93"/>
      <c r="T71" s="93"/>
      <c r="U71" s="93"/>
      <c r="V71" s="93"/>
      <c r="W71" s="93"/>
    </row>
    <row r="72" spans="1:16" ht="25.5" customHeight="1">
      <c r="A72" s="212" t="s">
        <v>346</v>
      </c>
      <c r="B72" s="90"/>
      <c r="C72" s="91"/>
      <c r="D72" s="90"/>
      <c r="E72" s="90"/>
      <c r="F72" s="90"/>
      <c r="G72" s="90"/>
      <c r="H72" s="90"/>
      <c r="I72" s="90"/>
      <c r="J72" s="90"/>
      <c r="K72" s="681">
        <f>SUM(K9:K61)+SUM(K67:K69)-K32</f>
        <v>3.997066666666667</v>
      </c>
      <c r="L72" s="682"/>
      <c r="M72" s="682"/>
      <c r="N72" s="682"/>
      <c r="O72" s="682"/>
      <c r="P72" s="681">
        <f>SUM(P9:P61)+SUM(P67:P69)-P32</f>
        <v>3.703300000000002</v>
      </c>
    </row>
    <row r="73" spans="1:16" ht="12.7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1:16" ht="9.75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1:16" ht="12.75" hidden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1:16" ht="23.25" customHeight="1" thickBot="1">
      <c r="A76" s="90"/>
      <c r="B76" s="90"/>
      <c r="C76" s="296"/>
      <c r="D76" s="90"/>
      <c r="E76" s="90"/>
      <c r="F76" s="90"/>
      <c r="G76" s="90"/>
      <c r="H76" s="90"/>
      <c r="I76" s="90"/>
      <c r="J76" s="298"/>
      <c r="K76" s="315" t="s">
        <v>347</v>
      </c>
      <c r="L76" s="90"/>
      <c r="M76" s="90"/>
      <c r="N76" s="90"/>
      <c r="O76" s="90"/>
      <c r="P76" s="315" t="s">
        <v>348</v>
      </c>
    </row>
    <row r="77" spans="1:17" ht="20.25">
      <c r="A77" s="293"/>
      <c r="B77" s="294"/>
      <c r="C77" s="212"/>
      <c r="D77" s="57"/>
      <c r="E77" s="57"/>
      <c r="F77" s="57"/>
      <c r="G77" s="57"/>
      <c r="H77" s="57"/>
      <c r="I77" s="57"/>
      <c r="J77" s="295"/>
      <c r="K77" s="294"/>
      <c r="L77" s="294"/>
      <c r="M77" s="294"/>
      <c r="N77" s="294"/>
      <c r="O77" s="294"/>
      <c r="P77" s="294"/>
      <c r="Q77" s="58"/>
    </row>
    <row r="78" spans="1:17" ht="20.25">
      <c r="A78" s="297"/>
      <c r="B78" s="212" t="s">
        <v>344</v>
      </c>
      <c r="C78" s="212"/>
      <c r="D78" s="288"/>
      <c r="E78" s="288"/>
      <c r="F78" s="288"/>
      <c r="G78" s="288"/>
      <c r="H78" s="288"/>
      <c r="I78" s="288"/>
      <c r="J78" s="288"/>
      <c r="K78" s="683">
        <f>K72</f>
        <v>3.997066666666667</v>
      </c>
      <c r="L78" s="684"/>
      <c r="M78" s="684"/>
      <c r="N78" s="684"/>
      <c r="O78" s="684"/>
      <c r="P78" s="683">
        <f>P72</f>
        <v>3.703300000000002</v>
      </c>
      <c r="Q78" s="59"/>
    </row>
    <row r="79" spans="1:17" ht="20.25">
      <c r="A79" s="297"/>
      <c r="B79" s="212"/>
      <c r="C79" s="212"/>
      <c r="D79" s="288"/>
      <c r="E79" s="288"/>
      <c r="F79" s="288"/>
      <c r="G79" s="288"/>
      <c r="H79" s="288"/>
      <c r="I79" s="290"/>
      <c r="J79" s="131"/>
      <c r="K79" s="78"/>
      <c r="L79" s="78"/>
      <c r="M79" s="78"/>
      <c r="N79" s="78"/>
      <c r="O79" s="78"/>
      <c r="P79" s="78"/>
      <c r="Q79" s="59"/>
    </row>
    <row r="80" spans="1:17" ht="20.25">
      <c r="A80" s="297"/>
      <c r="B80" s="212" t="s">
        <v>337</v>
      </c>
      <c r="C80" s="212"/>
      <c r="D80" s="288"/>
      <c r="E80" s="288"/>
      <c r="F80" s="288"/>
      <c r="G80" s="288"/>
      <c r="H80" s="288"/>
      <c r="I80" s="288"/>
      <c r="J80" s="288"/>
      <c r="K80" s="683">
        <f>'STEPPED UP GENCO'!K46</f>
        <v>0.14323253760000001</v>
      </c>
      <c r="L80" s="683"/>
      <c r="M80" s="683"/>
      <c r="N80" s="683"/>
      <c r="O80" s="683"/>
      <c r="P80" s="683">
        <f>'STEPPED UP GENCO'!P46</f>
        <v>-0.4123861151999999</v>
      </c>
      <c r="Q80" s="59"/>
    </row>
    <row r="81" spans="1:17" ht="20.25">
      <c r="A81" s="297"/>
      <c r="B81" s="212"/>
      <c r="C81" s="212"/>
      <c r="D81" s="291"/>
      <c r="E81" s="291"/>
      <c r="F81" s="291"/>
      <c r="G81" s="291"/>
      <c r="H81" s="291"/>
      <c r="I81" s="292"/>
      <c r="J81" s="287"/>
      <c r="K81" s="19"/>
      <c r="L81" s="19"/>
      <c r="M81" s="19"/>
      <c r="N81" s="19"/>
      <c r="O81" s="19"/>
      <c r="P81" s="19"/>
      <c r="Q81" s="59"/>
    </row>
    <row r="82" spans="1:17" ht="20.25">
      <c r="A82" s="297"/>
      <c r="B82" s="212" t="s">
        <v>345</v>
      </c>
      <c r="C82" s="212"/>
      <c r="D82" s="19"/>
      <c r="E82" s="19"/>
      <c r="F82" s="19"/>
      <c r="G82" s="19"/>
      <c r="H82" s="19"/>
      <c r="I82" s="19"/>
      <c r="J82" s="19"/>
      <c r="K82" s="300">
        <f>SUM(K78:K81)</f>
        <v>4.140299204266667</v>
      </c>
      <c r="L82" s="19"/>
      <c r="M82" s="19"/>
      <c r="N82" s="19"/>
      <c r="O82" s="19"/>
      <c r="P82" s="507">
        <f>SUM(P78:P81)</f>
        <v>3.290913884800002</v>
      </c>
      <c r="Q82" s="59"/>
    </row>
    <row r="83" spans="1:17" ht="20.25">
      <c r="A83" s="275"/>
      <c r="B83" s="19"/>
      <c r="C83" s="212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59"/>
    </row>
    <row r="84" spans="1:17" ht="13.5" thickBot="1">
      <c r="A84" s="276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187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0" zoomScaleNormal="70" zoomScaleSheetLayoutView="50" zoomScalePageLayoutView="0" workbookViewId="0" topLeftCell="A30">
      <selection activeCell="K28" sqref="K28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244</v>
      </c>
    </row>
    <row r="2" spans="1:17" ht="23.25" customHeight="1">
      <c r="A2" s="2" t="s">
        <v>245</v>
      </c>
      <c r="P2" s="346" t="str">
        <f>NDPL!Q1</f>
        <v>JANUARY-2014</v>
      </c>
      <c r="Q2" s="346"/>
    </row>
    <row r="3" ht="23.25">
      <c r="A3" s="223" t="s">
        <v>221</v>
      </c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01/02/2014</v>
      </c>
      <c r="H5" s="39" t="str">
        <f>NDPL!H5</f>
        <v>INTIAL READING 01/01/2014</v>
      </c>
      <c r="I5" s="39" t="s">
        <v>4</v>
      </c>
      <c r="J5" s="39" t="s">
        <v>5</v>
      </c>
      <c r="K5" s="39" t="s">
        <v>6</v>
      </c>
      <c r="L5" s="41" t="str">
        <f>NDPL!G5</f>
        <v>FINAL READING 01/02/2014</v>
      </c>
      <c r="M5" s="39" t="str">
        <f>NDPL!H5</f>
        <v>INTIAL READING 01/01/2014</v>
      </c>
      <c r="N5" s="39" t="s">
        <v>4</v>
      </c>
      <c r="O5" s="39" t="s">
        <v>5</v>
      </c>
      <c r="P5" s="39" t="s">
        <v>6</v>
      </c>
      <c r="Q5" s="214" t="s">
        <v>317</v>
      </c>
    </row>
    <row r="6" ht="14.25" thickBot="1" thickTop="1"/>
    <row r="7" spans="1:17" ht="24" customHeight="1" thickTop="1">
      <c r="A7" s="603" t="s">
        <v>238</v>
      </c>
      <c r="B7" s="69"/>
      <c r="C7" s="70"/>
      <c r="D7" s="70"/>
      <c r="E7" s="70"/>
      <c r="F7" s="70"/>
      <c r="G7" s="73"/>
      <c r="H7" s="72"/>
      <c r="I7" s="72"/>
      <c r="J7" s="72"/>
      <c r="K7" s="657"/>
      <c r="L7" s="584"/>
      <c r="M7" s="533"/>
      <c r="N7" s="72"/>
      <c r="O7" s="72"/>
      <c r="P7" s="668"/>
      <c r="Q7" s="180"/>
    </row>
    <row r="8" spans="1:17" ht="24" customHeight="1">
      <c r="A8" s="325" t="s">
        <v>222</v>
      </c>
      <c r="B8" s="222"/>
      <c r="C8" s="222"/>
      <c r="D8" s="222"/>
      <c r="E8" s="222"/>
      <c r="F8" s="222"/>
      <c r="G8" s="129"/>
      <c r="H8" s="78"/>
      <c r="I8" s="79"/>
      <c r="J8" s="79"/>
      <c r="K8" s="658"/>
      <c r="L8" s="219"/>
      <c r="M8" s="79"/>
      <c r="N8" s="79"/>
      <c r="O8" s="79"/>
      <c r="P8" s="669"/>
      <c r="Q8" s="181"/>
    </row>
    <row r="9" spans="1:17" ht="24" customHeight="1">
      <c r="A9" s="602" t="s">
        <v>223</v>
      </c>
      <c r="B9" s="222"/>
      <c r="C9" s="222"/>
      <c r="D9" s="222"/>
      <c r="E9" s="222"/>
      <c r="F9" s="222"/>
      <c r="G9" s="129"/>
      <c r="H9" s="78"/>
      <c r="I9" s="79"/>
      <c r="J9" s="79"/>
      <c r="K9" s="658"/>
      <c r="L9" s="219"/>
      <c r="M9" s="79"/>
      <c r="N9" s="79"/>
      <c r="O9" s="79"/>
      <c r="P9" s="669"/>
      <c r="Q9" s="181"/>
    </row>
    <row r="10" spans="1:17" ht="24" customHeight="1">
      <c r="A10" s="324">
        <v>1</v>
      </c>
      <c r="B10" s="327" t="s">
        <v>241</v>
      </c>
      <c r="C10" s="591">
        <v>4864848</v>
      </c>
      <c r="D10" s="329" t="s">
        <v>12</v>
      </c>
      <c r="E10" s="328" t="s">
        <v>354</v>
      </c>
      <c r="F10" s="329">
        <v>1000</v>
      </c>
      <c r="G10" s="630">
        <v>1136</v>
      </c>
      <c r="H10" s="631">
        <v>1024</v>
      </c>
      <c r="I10" s="597">
        <f aca="true" t="shared" si="0" ref="I10:I15">G10-H10</f>
        <v>112</v>
      </c>
      <c r="J10" s="597">
        <f aca="true" t="shared" si="1" ref="J10:J34">$F10*I10</f>
        <v>112000</v>
      </c>
      <c r="K10" s="659">
        <f aca="true" t="shared" si="2" ref="K10:K34">J10/1000000</f>
        <v>0.112</v>
      </c>
      <c r="L10" s="630">
        <v>23327</v>
      </c>
      <c r="M10" s="631">
        <v>23208</v>
      </c>
      <c r="N10" s="597">
        <f aca="true" t="shared" si="3" ref="N10:N15">L10-M10</f>
        <v>119</v>
      </c>
      <c r="O10" s="597">
        <f aca="true" t="shared" si="4" ref="O10:O34">$F10*N10</f>
        <v>119000</v>
      </c>
      <c r="P10" s="670">
        <f aca="true" t="shared" si="5" ref="P10:P34">O10/1000000</f>
        <v>0.119</v>
      </c>
      <c r="Q10" s="181"/>
    </row>
    <row r="11" spans="1:17" ht="24" customHeight="1">
      <c r="A11" s="324">
        <v>2</v>
      </c>
      <c r="B11" s="327" t="s">
        <v>242</v>
      </c>
      <c r="C11" s="591">
        <v>4864849</v>
      </c>
      <c r="D11" s="329" t="s">
        <v>12</v>
      </c>
      <c r="E11" s="328" t="s">
        <v>354</v>
      </c>
      <c r="F11" s="329">
        <v>1000</v>
      </c>
      <c r="G11" s="630">
        <v>747</v>
      </c>
      <c r="H11" s="631">
        <v>680</v>
      </c>
      <c r="I11" s="597">
        <f t="shared" si="0"/>
        <v>67</v>
      </c>
      <c r="J11" s="597">
        <f t="shared" si="1"/>
        <v>67000</v>
      </c>
      <c r="K11" s="659">
        <f t="shared" si="2"/>
        <v>0.067</v>
      </c>
      <c r="L11" s="630">
        <v>26004</v>
      </c>
      <c r="M11" s="631">
        <v>25959</v>
      </c>
      <c r="N11" s="597">
        <f t="shared" si="3"/>
        <v>45</v>
      </c>
      <c r="O11" s="597">
        <f t="shared" si="4"/>
        <v>45000</v>
      </c>
      <c r="P11" s="670">
        <f t="shared" si="5"/>
        <v>0.045</v>
      </c>
      <c r="Q11" s="181"/>
    </row>
    <row r="12" spans="1:17" ht="24" customHeight="1">
      <c r="A12" s="324">
        <v>3</v>
      </c>
      <c r="B12" s="327" t="s">
        <v>224</v>
      </c>
      <c r="C12" s="591">
        <v>4864846</v>
      </c>
      <c r="D12" s="329" t="s">
        <v>12</v>
      </c>
      <c r="E12" s="328" t="s">
        <v>354</v>
      </c>
      <c r="F12" s="329">
        <v>1000</v>
      </c>
      <c r="G12" s="630">
        <v>1922</v>
      </c>
      <c r="H12" s="631">
        <v>1714</v>
      </c>
      <c r="I12" s="597">
        <f t="shared" si="0"/>
        <v>208</v>
      </c>
      <c r="J12" s="597">
        <f t="shared" si="1"/>
        <v>208000</v>
      </c>
      <c r="K12" s="659">
        <f t="shared" si="2"/>
        <v>0.208</v>
      </c>
      <c r="L12" s="630">
        <v>33869</v>
      </c>
      <c r="M12" s="631">
        <v>33803</v>
      </c>
      <c r="N12" s="597">
        <f t="shared" si="3"/>
        <v>66</v>
      </c>
      <c r="O12" s="597">
        <f t="shared" si="4"/>
        <v>66000</v>
      </c>
      <c r="P12" s="670">
        <f t="shared" si="5"/>
        <v>0.066</v>
      </c>
      <c r="Q12" s="181"/>
    </row>
    <row r="13" spans="1:17" ht="24" customHeight="1">
      <c r="A13" s="324">
        <v>4</v>
      </c>
      <c r="B13" s="327" t="s">
        <v>225</v>
      </c>
      <c r="C13" s="591">
        <v>4864847</v>
      </c>
      <c r="D13" s="329" t="s">
        <v>12</v>
      </c>
      <c r="E13" s="328" t="s">
        <v>354</v>
      </c>
      <c r="F13" s="329">
        <v>1000</v>
      </c>
      <c r="G13" s="630">
        <v>908</v>
      </c>
      <c r="H13" s="631">
        <v>919</v>
      </c>
      <c r="I13" s="597">
        <f t="shared" si="0"/>
        <v>-11</v>
      </c>
      <c r="J13" s="597">
        <f t="shared" si="1"/>
        <v>-11000</v>
      </c>
      <c r="K13" s="659">
        <f t="shared" si="2"/>
        <v>-0.011</v>
      </c>
      <c r="L13" s="630">
        <v>18328</v>
      </c>
      <c r="M13" s="631">
        <v>18332</v>
      </c>
      <c r="N13" s="597">
        <f t="shared" si="3"/>
        <v>-4</v>
      </c>
      <c r="O13" s="597">
        <f t="shared" si="4"/>
        <v>-4000</v>
      </c>
      <c r="P13" s="670">
        <f t="shared" si="5"/>
        <v>-0.004</v>
      </c>
      <c r="Q13" s="181"/>
    </row>
    <row r="14" spans="1:17" ht="24" customHeight="1">
      <c r="A14" s="324">
        <v>5</v>
      </c>
      <c r="B14" s="327" t="s">
        <v>416</v>
      </c>
      <c r="C14" s="591">
        <v>4864850</v>
      </c>
      <c r="D14" s="329" t="s">
        <v>12</v>
      </c>
      <c r="E14" s="328" t="s">
        <v>354</v>
      </c>
      <c r="F14" s="329">
        <v>1000</v>
      </c>
      <c r="G14" s="630">
        <v>3856</v>
      </c>
      <c r="H14" s="631">
        <v>3630</v>
      </c>
      <c r="I14" s="597">
        <f t="shared" si="0"/>
        <v>226</v>
      </c>
      <c r="J14" s="597">
        <f t="shared" si="1"/>
        <v>226000</v>
      </c>
      <c r="K14" s="659">
        <f t="shared" si="2"/>
        <v>0.226</v>
      </c>
      <c r="L14" s="630">
        <v>10174</v>
      </c>
      <c r="M14" s="631">
        <v>10168</v>
      </c>
      <c r="N14" s="597">
        <f t="shared" si="3"/>
        <v>6</v>
      </c>
      <c r="O14" s="597">
        <f t="shared" si="4"/>
        <v>6000</v>
      </c>
      <c r="P14" s="670">
        <f t="shared" si="5"/>
        <v>0.006</v>
      </c>
      <c r="Q14" s="181"/>
    </row>
    <row r="15" spans="1:17" ht="24" customHeight="1">
      <c r="A15" s="324">
        <v>6</v>
      </c>
      <c r="B15" s="327" t="s">
        <v>415</v>
      </c>
      <c r="C15" s="591">
        <v>4864900</v>
      </c>
      <c r="D15" s="329" t="s">
        <v>12</v>
      </c>
      <c r="E15" s="328" t="s">
        <v>354</v>
      </c>
      <c r="F15" s="329">
        <v>-500</v>
      </c>
      <c r="G15" s="630">
        <v>10686</v>
      </c>
      <c r="H15" s="365">
        <v>10757</v>
      </c>
      <c r="I15" s="597">
        <f t="shared" si="0"/>
        <v>-71</v>
      </c>
      <c r="J15" s="597">
        <f>$F15*I15</f>
        <v>35500</v>
      </c>
      <c r="K15" s="659">
        <f>J15/1000000</f>
        <v>0.0355</v>
      </c>
      <c r="L15" s="630">
        <v>58531</v>
      </c>
      <c r="M15" s="365">
        <v>58534</v>
      </c>
      <c r="N15" s="597">
        <f t="shared" si="3"/>
        <v>-3</v>
      </c>
      <c r="O15" s="597">
        <f>$F15*N15</f>
        <v>1500</v>
      </c>
      <c r="P15" s="670">
        <f>O15/1000000</f>
        <v>0.0015</v>
      </c>
      <c r="Q15" s="771" t="s">
        <v>423</v>
      </c>
    </row>
    <row r="16" spans="1:17" ht="24" customHeight="1">
      <c r="A16" s="600" t="s">
        <v>226</v>
      </c>
      <c r="B16" s="330"/>
      <c r="C16" s="592"/>
      <c r="D16" s="331"/>
      <c r="E16" s="330"/>
      <c r="F16" s="331"/>
      <c r="G16" s="598"/>
      <c r="H16" s="597"/>
      <c r="I16" s="597"/>
      <c r="J16" s="597"/>
      <c r="K16" s="659"/>
      <c r="L16" s="598"/>
      <c r="M16" s="597"/>
      <c r="N16" s="597"/>
      <c r="O16" s="597"/>
      <c r="P16" s="670"/>
      <c r="Q16" s="181"/>
    </row>
    <row r="17" spans="1:17" ht="24" customHeight="1">
      <c r="A17" s="601">
        <v>7</v>
      </c>
      <c r="B17" s="330" t="s">
        <v>243</v>
      </c>
      <c r="C17" s="592">
        <v>4864804</v>
      </c>
      <c r="D17" s="331" t="s">
        <v>12</v>
      </c>
      <c r="E17" s="328" t="s">
        <v>354</v>
      </c>
      <c r="F17" s="331">
        <v>100</v>
      </c>
      <c r="G17" s="630">
        <v>996912</v>
      </c>
      <c r="H17" s="631">
        <v>997066</v>
      </c>
      <c r="I17" s="597">
        <f>G17-H17</f>
        <v>-154</v>
      </c>
      <c r="J17" s="597">
        <f t="shared" si="1"/>
        <v>-15400</v>
      </c>
      <c r="K17" s="659">
        <f t="shared" si="2"/>
        <v>-0.0154</v>
      </c>
      <c r="L17" s="630">
        <v>999978</v>
      </c>
      <c r="M17" s="631">
        <v>999978</v>
      </c>
      <c r="N17" s="597">
        <f>L17-M17</f>
        <v>0</v>
      </c>
      <c r="O17" s="597">
        <f t="shared" si="4"/>
        <v>0</v>
      </c>
      <c r="P17" s="670">
        <f t="shared" si="5"/>
        <v>0</v>
      </c>
      <c r="Q17" s="181"/>
    </row>
    <row r="18" spans="1:17" ht="24" customHeight="1">
      <c r="A18" s="601">
        <v>8</v>
      </c>
      <c r="B18" s="330" t="s">
        <v>242</v>
      </c>
      <c r="C18" s="592">
        <v>4865163</v>
      </c>
      <c r="D18" s="331" t="s">
        <v>12</v>
      </c>
      <c r="E18" s="328" t="s">
        <v>354</v>
      </c>
      <c r="F18" s="331">
        <v>100</v>
      </c>
      <c r="G18" s="630">
        <v>996726</v>
      </c>
      <c r="H18" s="631">
        <v>996724</v>
      </c>
      <c r="I18" s="597">
        <f>G18-H18</f>
        <v>2</v>
      </c>
      <c r="J18" s="597">
        <f t="shared" si="1"/>
        <v>200</v>
      </c>
      <c r="K18" s="659">
        <f t="shared" si="2"/>
        <v>0.0002</v>
      </c>
      <c r="L18" s="630">
        <v>999920</v>
      </c>
      <c r="M18" s="631">
        <v>999920</v>
      </c>
      <c r="N18" s="597">
        <f>L18-M18</f>
        <v>0</v>
      </c>
      <c r="O18" s="597">
        <f t="shared" si="4"/>
        <v>0</v>
      </c>
      <c r="P18" s="670">
        <f t="shared" si="5"/>
        <v>0</v>
      </c>
      <c r="Q18" s="181"/>
    </row>
    <row r="19" spans="1:17" ht="24" customHeight="1">
      <c r="A19" s="332"/>
      <c r="B19" s="330"/>
      <c r="C19" s="592"/>
      <c r="D19" s="331"/>
      <c r="E19" s="108"/>
      <c r="F19" s="331"/>
      <c r="G19" s="219"/>
      <c r="H19" s="79"/>
      <c r="I19" s="79"/>
      <c r="J19" s="79"/>
      <c r="K19" s="658"/>
      <c r="L19" s="219"/>
      <c r="M19" s="79"/>
      <c r="N19" s="79"/>
      <c r="O19" s="79"/>
      <c r="P19" s="669"/>
      <c r="Q19" s="181"/>
    </row>
    <row r="20" spans="1:17" ht="24" customHeight="1">
      <c r="A20" s="332"/>
      <c r="B20" s="337" t="s">
        <v>237</v>
      </c>
      <c r="C20" s="593"/>
      <c r="D20" s="331"/>
      <c r="E20" s="330"/>
      <c r="F20" s="333"/>
      <c r="G20" s="219"/>
      <c r="H20" s="79"/>
      <c r="I20" s="79"/>
      <c r="J20" s="79"/>
      <c r="K20" s="660">
        <f>SUM(K10:K18)</f>
        <v>0.6223</v>
      </c>
      <c r="L20" s="585"/>
      <c r="M20" s="322"/>
      <c r="N20" s="322"/>
      <c r="O20" s="322"/>
      <c r="P20" s="671">
        <f>SUM(P10:P18)</f>
        <v>0.23349999999999999</v>
      </c>
      <c r="Q20" s="181"/>
    </row>
    <row r="21" spans="1:17" ht="24" customHeight="1">
      <c r="A21" s="332"/>
      <c r="B21" s="221"/>
      <c r="C21" s="593"/>
      <c r="D21" s="331"/>
      <c r="E21" s="330"/>
      <c r="F21" s="333"/>
      <c r="G21" s="219"/>
      <c r="H21" s="79"/>
      <c r="I21" s="79"/>
      <c r="J21" s="79"/>
      <c r="K21" s="661"/>
      <c r="L21" s="219"/>
      <c r="M21" s="79"/>
      <c r="N21" s="79"/>
      <c r="O21" s="79"/>
      <c r="P21" s="672"/>
      <c r="Q21" s="181"/>
    </row>
    <row r="22" spans="1:17" ht="24" customHeight="1">
      <c r="A22" s="600" t="s">
        <v>227</v>
      </c>
      <c r="B22" s="222"/>
      <c r="C22" s="323"/>
      <c r="D22" s="333"/>
      <c r="E22" s="222"/>
      <c r="F22" s="333"/>
      <c r="G22" s="219"/>
      <c r="H22" s="79"/>
      <c r="I22" s="79"/>
      <c r="J22" s="79"/>
      <c r="K22" s="658"/>
      <c r="L22" s="219"/>
      <c r="M22" s="79"/>
      <c r="N22" s="79"/>
      <c r="O22" s="79"/>
      <c r="P22" s="669"/>
      <c r="Q22" s="181"/>
    </row>
    <row r="23" spans="1:17" ht="24" customHeight="1">
      <c r="A23" s="332"/>
      <c r="B23" s="222"/>
      <c r="C23" s="323"/>
      <c r="D23" s="333"/>
      <c r="E23" s="222"/>
      <c r="F23" s="333"/>
      <c r="G23" s="219"/>
      <c r="H23" s="79"/>
      <c r="I23" s="79"/>
      <c r="J23" s="79"/>
      <c r="K23" s="658"/>
      <c r="L23" s="219"/>
      <c r="M23" s="79"/>
      <c r="N23" s="79"/>
      <c r="O23" s="79"/>
      <c r="P23" s="669"/>
      <c r="Q23" s="181"/>
    </row>
    <row r="24" spans="1:17" ht="24" customHeight="1">
      <c r="A24" s="601">
        <v>9</v>
      </c>
      <c r="B24" s="108" t="s">
        <v>228</v>
      </c>
      <c r="C24" s="591">
        <v>4865065</v>
      </c>
      <c r="D24" s="359" t="s">
        <v>12</v>
      </c>
      <c r="E24" s="328" t="s">
        <v>354</v>
      </c>
      <c r="F24" s="329">
        <v>100</v>
      </c>
      <c r="G24" s="630">
        <v>3437</v>
      </c>
      <c r="H24" s="631">
        <v>3437</v>
      </c>
      <c r="I24" s="597">
        <f aca="true" t="shared" si="6" ref="I24:I30">G24-H24</f>
        <v>0</v>
      </c>
      <c r="J24" s="597">
        <f t="shared" si="1"/>
        <v>0</v>
      </c>
      <c r="K24" s="659">
        <f t="shared" si="2"/>
        <v>0</v>
      </c>
      <c r="L24" s="630">
        <v>34364</v>
      </c>
      <c r="M24" s="631">
        <v>34364</v>
      </c>
      <c r="N24" s="597">
        <f aca="true" t="shared" si="7" ref="N24:N30">L24-M24</f>
        <v>0</v>
      </c>
      <c r="O24" s="597">
        <f t="shared" si="4"/>
        <v>0</v>
      </c>
      <c r="P24" s="670">
        <f t="shared" si="5"/>
        <v>0</v>
      </c>
      <c r="Q24" s="181"/>
    </row>
    <row r="25" spans="1:17" ht="24" customHeight="1">
      <c r="A25" s="601">
        <v>10</v>
      </c>
      <c r="B25" s="222" t="s">
        <v>229</v>
      </c>
      <c r="C25" s="592">
        <v>4865066</v>
      </c>
      <c r="D25" s="333" t="s">
        <v>12</v>
      </c>
      <c r="E25" s="328" t="s">
        <v>354</v>
      </c>
      <c r="F25" s="331">
        <v>100</v>
      </c>
      <c r="G25" s="630">
        <v>45863</v>
      </c>
      <c r="H25" s="631">
        <v>45584</v>
      </c>
      <c r="I25" s="597">
        <f t="shared" si="6"/>
        <v>279</v>
      </c>
      <c r="J25" s="597">
        <f t="shared" si="1"/>
        <v>27900</v>
      </c>
      <c r="K25" s="659">
        <f t="shared" si="2"/>
        <v>0.0279</v>
      </c>
      <c r="L25" s="630">
        <v>71861</v>
      </c>
      <c r="M25" s="631">
        <v>71775</v>
      </c>
      <c r="N25" s="597">
        <f t="shared" si="7"/>
        <v>86</v>
      </c>
      <c r="O25" s="597">
        <f t="shared" si="4"/>
        <v>8600</v>
      </c>
      <c r="P25" s="670">
        <f t="shared" si="5"/>
        <v>0.0086</v>
      </c>
      <c r="Q25" s="181"/>
    </row>
    <row r="26" spans="1:17" ht="24" customHeight="1">
      <c r="A26" s="601">
        <v>11</v>
      </c>
      <c r="B26" s="108" t="s">
        <v>230</v>
      </c>
      <c r="C26" s="591">
        <v>4865067</v>
      </c>
      <c r="D26" s="359" t="s">
        <v>12</v>
      </c>
      <c r="E26" s="328" t="s">
        <v>354</v>
      </c>
      <c r="F26" s="329">
        <v>100</v>
      </c>
      <c r="G26" s="727">
        <v>73183</v>
      </c>
      <c r="H26" s="728">
        <v>72568</v>
      </c>
      <c r="I26" s="729">
        <f t="shared" si="6"/>
        <v>615</v>
      </c>
      <c r="J26" s="729">
        <f t="shared" si="1"/>
        <v>61500</v>
      </c>
      <c r="K26" s="776">
        <f t="shared" si="2"/>
        <v>0.0615</v>
      </c>
      <c r="L26" s="727">
        <v>11074</v>
      </c>
      <c r="M26" s="728">
        <v>11074</v>
      </c>
      <c r="N26" s="597">
        <f t="shared" si="7"/>
        <v>0</v>
      </c>
      <c r="O26" s="597">
        <f t="shared" si="4"/>
        <v>0</v>
      </c>
      <c r="P26" s="670">
        <f t="shared" si="5"/>
        <v>0</v>
      </c>
      <c r="Q26" s="181"/>
    </row>
    <row r="27" spans="1:17" ht="24" customHeight="1">
      <c r="A27" s="601">
        <v>12</v>
      </c>
      <c r="B27" s="222" t="s">
        <v>231</v>
      </c>
      <c r="C27" s="592">
        <v>4865078</v>
      </c>
      <c r="D27" s="333" t="s">
        <v>12</v>
      </c>
      <c r="E27" s="328" t="s">
        <v>354</v>
      </c>
      <c r="F27" s="331">
        <v>100</v>
      </c>
      <c r="G27" s="630">
        <v>43444</v>
      </c>
      <c r="H27" s="631">
        <v>42432</v>
      </c>
      <c r="I27" s="597">
        <f t="shared" si="6"/>
        <v>1012</v>
      </c>
      <c r="J27" s="597">
        <f t="shared" si="1"/>
        <v>101200</v>
      </c>
      <c r="K27" s="659">
        <f t="shared" si="2"/>
        <v>0.1012</v>
      </c>
      <c r="L27" s="630">
        <v>60002</v>
      </c>
      <c r="M27" s="631">
        <v>59758</v>
      </c>
      <c r="N27" s="597">
        <f t="shared" si="7"/>
        <v>244</v>
      </c>
      <c r="O27" s="597">
        <f t="shared" si="4"/>
        <v>24400</v>
      </c>
      <c r="P27" s="670">
        <f t="shared" si="5"/>
        <v>0.0244</v>
      </c>
      <c r="Q27" s="181"/>
    </row>
    <row r="28" spans="1:17" ht="24" customHeight="1">
      <c r="A28" s="601">
        <v>13</v>
      </c>
      <c r="B28" s="222" t="s">
        <v>231</v>
      </c>
      <c r="C28" s="594">
        <v>4865079</v>
      </c>
      <c r="D28" s="503" t="s">
        <v>12</v>
      </c>
      <c r="E28" s="328" t="s">
        <v>354</v>
      </c>
      <c r="F28" s="334">
        <v>100</v>
      </c>
      <c r="G28" s="630">
        <v>999989</v>
      </c>
      <c r="H28" s="631">
        <v>999989</v>
      </c>
      <c r="I28" s="597">
        <f t="shared" si="6"/>
        <v>0</v>
      </c>
      <c r="J28" s="597">
        <f t="shared" si="1"/>
        <v>0</v>
      </c>
      <c r="K28" s="659">
        <f t="shared" si="2"/>
        <v>0</v>
      </c>
      <c r="L28" s="630">
        <v>20273</v>
      </c>
      <c r="M28" s="631">
        <v>20273</v>
      </c>
      <c r="N28" s="597">
        <f t="shared" si="7"/>
        <v>0</v>
      </c>
      <c r="O28" s="597">
        <f t="shared" si="4"/>
        <v>0</v>
      </c>
      <c r="P28" s="670">
        <f t="shared" si="5"/>
        <v>0</v>
      </c>
      <c r="Q28" s="181"/>
    </row>
    <row r="29" spans="1:17" ht="24" customHeight="1">
      <c r="A29" s="601">
        <v>14</v>
      </c>
      <c r="B29" s="222" t="s">
        <v>232</v>
      </c>
      <c r="C29" s="592">
        <v>4865080</v>
      </c>
      <c r="D29" s="333" t="s">
        <v>12</v>
      </c>
      <c r="E29" s="328" t="s">
        <v>354</v>
      </c>
      <c r="F29" s="331">
        <v>100</v>
      </c>
      <c r="G29" s="630">
        <v>83448</v>
      </c>
      <c r="H29" s="631">
        <v>82778</v>
      </c>
      <c r="I29" s="597">
        <f t="shared" si="6"/>
        <v>670</v>
      </c>
      <c r="J29" s="597">
        <f t="shared" si="1"/>
        <v>67000</v>
      </c>
      <c r="K29" s="659">
        <f t="shared" si="2"/>
        <v>0.067</v>
      </c>
      <c r="L29" s="630">
        <v>58213</v>
      </c>
      <c r="M29" s="631">
        <v>58179</v>
      </c>
      <c r="N29" s="597">
        <f t="shared" si="7"/>
        <v>34</v>
      </c>
      <c r="O29" s="597">
        <f t="shared" si="4"/>
        <v>3400</v>
      </c>
      <c r="P29" s="670">
        <f t="shared" si="5"/>
        <v>0.0034</v>
      </c>
      <c r="Q29" s="181"/>
    </row>
    <row r="30" spans="1:17" ht="24" customHeight="1">
      <c r="A30" s="324">
        <v>15</v>
      </c>
      <c r="B30" s="108" t="s">
        <v>232</v>
      </c>
      <c r="C30" s="591">
        <v>4865075</v>
      </c>
      <c r="D30" s="359" t="s">
        <v>12</v>
      </c>
      <c r="E30" s="328" t="s">
        <v>354</v>
      </c>
      <c r="F30" s="329">
        <v>100</v>
      </c>
      <c r="G30" s="727">
        <v>6039</v>
      </c>
      <c r="H30" s="728">
        <v>5659</v>
      </c>
      <c r="I30" s="729">
        <f t="shared" si="6"/>
        <v>380</v>
      </c>
      <c r="J30" s="729">
        <f t="shared" si="1"/>
        <v>38000</v>
      </c>
      <c r="K30" s="776">
        <f t="shared" si="2"/>
        <v>0.038</v>
      </c>
      <c r="L30" s="727">
        <v>1833</v>
      </c>
      <c r="M30" s="728">
        <v>1801</v>
      </c>
      <c r="N30" s="597">
        <f t="shared" si="7"/>
        <v>32</v>
      </c>
      <c r="O30" s="597">
        <f t="shared" si="4"/>
        <v>3200</v>
      </c>
      <c r="P30" s="670">
        <f t="shared" si="5"/>
        <v>0.0032</v>
      </c>
      <c r="Q30" s="614"/>
    </row>
    <row r="31" spans="1:17" ht="24" customHeight="1">
      <c r="A31" s="600" t="s">
        <v>233</v>
      </c>
      <c r="B31" s="221"/>
      <c r="C31" s="595"/>
      <c r="D31" s="221"/>
      <c r="E31" s="222"/>
      <c r="F31" s="331"/>
      <c r="G31" s="598"/>
      <c r="H31" s="597"/>
      <c r="I31" s="597"/>
      <c r="J31" s="597"/>
      <c r="K31" s="662">
        <f>SUM(K24:K29)</f>
        <v>0.2576</v>
      </c>
      <c r="L31" s="598"/>
      <c r="M31" s="597"/>
      <c r="N31" s="597"/>
      <c r="O31" s="597"/>
      <c r="P31" s="673">
        <f>SUM(P24:P29)</f>
        <v>0.0364</v>
      </c>
      <c r="Q31" s="181"/>
    </row>
    <row r="32" spans="1:17" ht="24" customHeight="1">
      <c r="A32" s="604" t="s">
        <v>239</v>
      </c>
      <c r="B32" s="221"/>
      <c r="C32" s="595"/>
      <c r="D32" s="221"/>
      <c r="E32" s="222"/>
      <c r="F32" s="331"/>
      <c r="G32" s="598"/>
      <c r="H32" s="597"/>
      <c r="I32" s="597"/>
      <c r="J32" s="597"/>
      <c r="K32" s="662"/>
      <c r="L32" s="598"/>
      <c r="M32" s="597"/>
      <c r="N32" s="597"/>
      <c r="O32" s="597"/>
      <c r="P32" s="673"/>
      <c r="Q32" s="181"/>
    </row>
    <row r="33" spans="1:17" ht="24" customHeight="1">
      <c r="A33" s="325" t="s">
        <v>234</v>
      </c>
      <c r="B33" s="222"/>
      <c r="C33" s="596"/>
      <c r="D33" s="222"/>
      <c r="E33" s="222"/>
      <c r="F33" s="333"/>
      <c r="G33" s="598"/>
      <c r="H33" s="597"/>
      <c r="I33" s="597"/>
      <c r="J33" s="597"/>
      <c r="K33" s="659"/>
      <c r="L33" s="598"/>
      <c r="M33" s="597"/>
      <c r="N33" s="597"/>
      <c r="O33" s="597"/>
      <c r="P33" s="670"/>
      <c r="Q33" s="181"/>
    </row>
    <row r="34" spans="1:17" ht="24" customHeight="1">
      <c r="A34" s="601">
        <v>16</v>
      </c>
      <c r="B34" s="336" t="s">
        <v>235</v>
      </c>
      <c r="C34" s="595">
        <v>4902545</v>
      </c>
      <c r="D34" s="331" t="s">
        <v>12</v>
      </c>
      <c r="E34" s="328" t="s">
        <v>354</v>
      </c>
      <c r="F34" s="331">
        <v>50</v>
      </c>
      <c r="G34" s="630">
        <v>0</v>
      </c>
      <c r="H34" s="631">
        <v>0</v>
      </c>
      <c r="I34" s="597">
        <f>G34-H34</f>
        <v>0</v>
      </c>
      <c r="J34" s="597">
        <f t="shared" si="1"/>
        <v>0</v>
      </c>
      <c r="K34" s="659">
        <f t="shared" si="2"/>
        <v>0</v>
      </c>
      <c r="L34" s="630">
        <v>0</v>
      </c>
      <c r="M34" s="631">
        <v>0</v>
      </c>
      <c r="N34" s="597">
        <f>L34-M34</f>
        <v>0</v>
      </c>
      <c r="O34" s="597">
        <f t="shared" si="4"/>
        <v>0</v>
      </c>
      <c r="P34" s="670">
        <f t="shared" si="5"/>
        <v>0</v>
      </c>
      <c r="Q34" s="181"/>
    </row>
    <row r="35" spans="1:17" ht="24" customHeight="1">
      <c r="A35" s="600" t="s">
        <v>236</v>
      </c>
      <c r="B35" s="221"/>
      <c r="C35" s="335"/>
      <c r="D35" s="336"/>
      <c r="E35" s="108"/>
      <c r="F35" s="331"/>
      <c r="G35" s="129"/>
      <c r="H35" s="79"/>
      <c r="I35" s="79"/>
      <c r="J35" s="79"/>
      <c r="K35" s="660">
        <f>SUM(K34)</f>
        <v>0</v>
      </c>
      <c r="L35" s="219"/>
      <c r="M35" s="79"/>
      <c r="N35" s="79"/>
      <c r="O35" s="79"/>
      <c r="P35" s="671">
        <f>SUM(P34)</f>
        <v>0</v>
      </c>
      <c r="Q35" s="181"/>
    </row>
    <row r="36" spans="1:17" ht="19.5" customHeight="1" thickBot="1">
      <c r="A36" s="83"/>
      <c r="B36" s="84"/>
      <c r="C36" s="85"/>
      <c r="D36" s="86"/>
      <c r="E36" s="87"/>
      <c r="F36" s="87"/>
      <c r="G36" s="88"/>
      <c r="H36" s="89"/>
      <c r="I36" s="89"/>
      <c r="J36" s="89"/>
      <c r="K36" s="663"/>
      <c r="L36" s="532"/>
      <c r="M36" s="89"/>
      <c r="N36" s="89"/>
      <c r="O36" s="89"/>
      <c r="P36" s="674"/>
      <c r="Q36" s="182"/>
    </row>
    <row r="37" spans="1:16" ht="13.5" thickTop="1">
      <c r="A37" s="82"/>
      <c r="B37" s="95"/>
      <c r="C37" s="74"/>
      <c r="D37" s="76"/>
      <c r="E37" s="75"/>
      <c r="F37" s="75"/>
      <c r="G37" s="96"/>
      <c r="H37" s="78"/>
      <c r="I37" s="79"/>
      <c r="J37" s="79"/>
      <c r="K37" s="658"/>
      <c r="L37" s="78"/>
      <c r="M37" s="78"/>
      <c r="N37" s="79"/>
      <c r="O37" s="79"/>
      <c r="P37" s="675"/>
    </row>
    <row r="38" spans="1:16" ht="12.75">
      <c r="A38" s="82"/>
      <c r="B38" s="95"/>
      <c r="C38" s="74"/>
      <c r="D38" s="76"/>
      <c r="E38" s="75"/>
      <c r="F38" s="75"/>
      <c r="G38" s="96"/>
      <c r="H38" s="78"/>
      <c r="I38" s="79"/>
      <c r="J38" s="79"/>
      <c r="K38" s="658"/>
      <c r="L38" s="78"/>
      <c r="M38" s="78"/>
      <c r="N38" s="79"/>
      <c r="O38" s="79"/>
      <c r="P38" s="675"/>
    </row>
    <row r="39" spans="1:16" ht="12.75">
      <c r="A39" s="78"/>
      <c r="B39" s="90"/>
      <c r="C39" s="90"/>
      <c r="D39" s="90"/>
      <c r="E39" s="90"/>
      <c r="F39" s="90"/>
      <c r="G39" s="90"/>
      <c r="H39" s="90"/>
      <c r="I39" s="90"/>
      <c r="J39" s="90"/>
      <c r="K39" s="664"/>
      <c r="L39" s="90"/>
      <c r="M39" s="90"/>
      <c r="N39" s="90"/>
      <c r="O39" s="90"/>
      <c r="P39" s="676"/>
    </row>
    <row r="40" spans="1:16" ht="20.25">
      <c r="A40" s="200"/>
      <c r="B40" s="337" t="s">
        <v>233</v>
      </c>
      <c r="C40" s="338"/>
      <c r="D40" s="338"/>
      <c r="E40" s="338"/>
      <c r="F40" s="338"/>
      <c r="G40" s="338"/>
      <c r="H40" s="338"/>
      <c r="I40" s="338"/>
      <c r="J40" s="338"/>
      <c r="K40" s="660">
        <f>K31-K35</f>
        <v>0.2576</v>
      </c>
      <c r="L40" s="220"/>
      <c r="M40" s="220"/>
      <c r="N40" s="220"/>
      <c r="O40" s="220"/>
      <c r="P40" s="677">
        <f>P31-P35</f>
        <v>0.0364</v>
      </c>
    </row>
    <row r="41" spans="1:16" ht="20.25">
      <c r="A41" s="160"/>
      <c r="B41" s="337" t="s">
        <v>237</v>
      </c>
      <c r="C41" s="323"/>
      <c r="D41" s="323"/>
      <c r="E41" s="323"/>
      <c r="F41" s="323"/>
      <c r="G41" s="323"/>
      <c r="H41" s="323"/>
      <c r="I41" s="323"/>
      <c r="J41" s="323"/>
      <c r="K41" s="660">
        <f>K20</f>
        <v>0.6223</v>
      </c>
      <c r="L41" s="220"/>
      <c r="M41" s="220"/>
      <c r="N41" s="220"/>
      <c r="O41" s="220"/>
      <c r="P41" s="677">
        <f>P20</f>
        <v>0.23349999999999999</v>
      </c>
    </row>
    <row r="42" spans="1:16" ht="18">
      <c r="A42" s="160"/>
      <c r="B42" s="222"/>
      <c r="C42" s="93"/>
      <c r="D42" s="93"/>
      <c r="E42" s="93"/>
      <c r="F42" s="93"/>
      <c r="G42" s="93"/>
      <c r="H42" s="93"/>
      <c r="I42" s="93"/>
      <c r="J42" s="93"/>
      <c r="K42" s="665"/>
      <c r="L42" s="61"/>
      <c r="M42" s="61"/>
      <c r="N42" s="61"/>
      <c r="O42" s="61"/>
      <c r="P42" s="678"/>
    </row>
    <row r="43" spans="1:16" ht="18">
      <c r="A43" s="160"/>
      <c r="B43" s="222"/>
      <c r="C43" s="93"/>
      <c r="D43" s="93"/>
      <c r="E43" s="93"/>
      <c r="F43" s="93"/>
      <c r="G43" s="93"/>
      <c r="H43" s="93"/>
      <c r="I43" s="93"/>
      <c r="J43" s="93"/>
      <c r="K43" s="665"/>
      <c r="L43" s="61"/>
      <c r="M43" s="61"/>
      <c r="N43" s="61"/>
      <c r="O43" s="61"/>
      <c r="P43" s="678"/>
    </row>
    <row r="44" spans="1:16" ht="23.25">
      <c r="A44" s="160"/>
      <c r="B44" s="339" t="s">
        <v>240</v>
      </c>
      <c r="C44" s="340"/>
      <c r="D44" s="341"/>
      <c r="E44" s="341"/>
      <c r="F44" s="341"/>
      <c r="G44" s="341"/>
      <c r="H44" s="341"/>
      <c r="I44" s="341"/>
      <c r="J44" s="341"/>
      <c r="K44" s="666">
        <f>SUM(K40:K43)</f>
        <v>0.8798999999999999</v>
      </c>
      <c r="L44" s="342"/>
      <c r="M44" s="342"/>
      <c r="N44" s="342"/>
      <c r="O44" s="342"/>
      <c r="P44" s="679">
        <f>SUM(P40:P43)</f>
        <v>0.2699</v>
      </c>
    </row>
    <row r="45" ht="12.75">
      <c r="K45" s="667"/>
    </row>
    <row r="46" ht="13.5" thickBot="1">
      <c r="K46" s="667"/>
    </row>
    <row r="47" spans="1:17" ht="12.75">
      <c r="A47" s="269"/>
      <c r="B47" s="270"/>
      <c r="C47" s="270"/>
      <c r="D47" s="270"/>
      <c r="E47" s="270"/>
      <c r="F47" s="270"/>
      <c r="G47" s="270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23.25">
      <c r="A48" s="277" t="s">
        <v>335</v>
      </c>
      <c r="B48" s="261"/>
      <c r="C48" s="261"/>
      <c r="D48" s="261"/>
      <c r="E48" s="261"/>
      <c r="F48" s="261"/>
      <c r="G48" s="261"/>
      <c r="H48" s="19"/>
      <c r="I48" s="19"/>
      <c r="J48" s="19"/>
      <c r="K48" s="19"/>
      <c r="L48" s="19"/>
      <c r="M48" s="19"/>
      <c r="N48" s="19"/>
      <c r="O48" s="19"/>
      <c r="P48" s="19"/>
      <c r="Q48" s="59"/>
    </row>
    <row r="49" spans="1:17" ht="12.75">
      <c r="A49" s="271"/>
      <c r="B49" s="261"/>
      <c r="C49" s="261"/>
      <c r="D49" s="261"/>
      <c r="E49" s="261"/>
      <c r="F49" s="261"/>
      <c r="G49" s="261"/>
      <c r="H49" s="19"/>
      <c r="I49" s="19"/>
      <c r="J49" s="19"/>
      <c r="K49" s="19"/>
      <c r="L49" s="19"/>
      <c r="M49" s="19"/>
      <c r="N49" s="19"/>
      <c r="O49" s="19"/>
      <c r="P49" s="19"/>
      <c r="Q49" s="59"/>
    </row>
    <row r="50" spans="1:17" ht="18">
      <c r="A50" s="272"/>
      <c r="B50" s="273"/>
      <c r="C50" s="273"/>
      <c r="D50" s="273"/>
      <c r="E50" s="273"/>
      <c r="F50" s="273"/>
      <c r="G50" s="273"/>
      <c r="H50" s="19"/>
      <c r="I50" s="19"/>
      <c r="J50" s="283"/>
      <c r="K50" s="589" t="s">
        <v>347</v>
      </c>
      <c r="L50" s="19"/>
      <c r="M50" s="19"/>
      <c r="N50" s="19"/>
      <c r="O50" s="19"/>
      <c r="P50" s="590" t="s">
        <v>348</v>
      </c>
      <c r="Q50" s="59"/>
    </row>
    <row r="51" spans="1:17" ht="12.75">
      <c r="A51" s="274"/>
      <c r="B51" s="160"/>
      <c r="C51" s="160"/>
      <c r="D51" s="160"/>
      <c r="E51" s="160"/>
      <c r="F51" s="160"/>
      <c r="G51" s="160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12.75">
      <c r="A52" s="274"/>
      <c r="B52" s="160"/>
      <c r="C52" s="160"/>
      <c r="D52" s="160"/>
      <c r="E52" s="160"/>
      <c r="F52" s="160"/>
      <c r="G52" s="160"/>
      <c r="H52" s="19"/>
      <c r="I52" s="19"/>
      <c r="J52" s="19"/>
      <c r="K52" s="19"/>
      <c r="L52" s="19"/>
      <c r="M52" s="19"/>
      <c r="N52" s="19"/>
      <c r="O52" s="19"/>
      <c r="P52" s="19"/>
      <c r="Q52" s="59"/>
    </row>
    <row r="53" spans="1:17" ht="23.25">
      <c r="A53" s="277" t="s">
        <v>338</v>
      </c>
      <c r="B53" s="262"/>
      <c r="C53" s="262"/>
      <c r="D53" s="263"/>
      <c r="E53" s="263"/>
      <c r="F53" s="264"/>
      <c r="G53" s="263"/>
      <c r="H53" s="19"/>
      <c r="I53" s="19"/>
      <c r="J53" s="19"/>
      <c r="K53" s="611">
        <f>K44</f>
        <v>0.8798999999999999</v>
      </c>
      <c r="L53" s="273" t="s">
        <v>336</v>
      </c>
      <c r="M53" s="19"/>
      <c r="N53" s="19"/>
      <c r="O53" s="19"/>
      <c r="P53" s="611">
        <f>P44</f>
        <v>0.2699</v>
      </c>
      <c r="Q53" s="344" t="s">
        <v>336</v>
      </c>
    </row>
    <row r="54" spans="1:17" ht="23.25">
      <c r="A54" s="587"/>
      <c r="B54" s="265"/>
      <c r="C54" s="265"/>
      <c r="D54" s="261"/>
      <c r="E54" s="261"/>
      <c r="F54" s="266"/>
      <c r="G54" s="261"/>
      <c r="H54" s="19"/>
      <c r="I54" s="19"/>
      <c r="J54" s="19"/>
      <c r="K54" s="342"/>
      <c r="L54" s="288"/>
      <c r="M54" s="19"/>
      <c r="N54" s="19"/>
      <c r="O54" s="19"/>
      <c r="P54" s="342"/>
      <c r="Q54" s="345"/>
    </row>
    <row r="55" spans="1:17" ht="23.25">
      <c r="A55" s="588" t="s">
        <v>337</v>
      </c>
      <c r="B55" s="267"/>
      <c r="C55" s="51"/>
      <c r="D55" s="261"/>
      <c r="E55" s="261"/>
      <c r="F55" s="268"/>
      <c r="G55" s="263"/>
      <c r="H55" s="19"/>
      <c r="I55" s="19"/>
      <c r="J55" s="19"/>
      <c r="K55" s="611">
        <f>'STEPPED UP GENCO'!K47</f>
        <v>0.033980774400000004</v>
      </c>
      <c r="L55" s="273" t="s">
        <v>336</v>
      </c>
      <c r="M55" s="19"/>
      <c r="N55" s="19"/>
      <c r="O55" s="19"/>
      <c r="P55" s="611">
        <f>'STEPPED UP GENCO'!P47</f>
        <v>-0.09783530879999999</v>
      </c>
      <c r="Q55" s="344" t="s">
        <v>336</v>
      </c>
    </row>
    <row r="56" spans="1:17" ht="6.75" customHeight="1">
      <c r="A56" s="275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5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6.75" customHeight="1">
      <c r="A58" s="275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9"/>
    </row>
    <row r="59" spans="1:17" ht="23.25" customHeight="1">
      <c r="A59" s="275"/>
      <c r="B59" s="19"/>
      <c r="C59" s="19"/>
      <c r="D59" s="19"/>
      <c r="E59" s="19"/>
      <c r="F59" s="19"/>
      <c r="G59" s="19"/>
      <c r="H59" s="262"/>
      <c r="I59" s="262"/>
      <c r="J59" s="605" t="s">
        <v>339</v>
      </c>
      <c r="K59" s="611">
        <f>SUM(K53:K58)</f>
        <v>0.9138807743999999</v>
      </c>
      <c r="L59" s="289" t="s">
        <v>336</v>
      </c>
      <c r="M59" s="343"/>
      <c r="N59" s="343"/>
      <c r="O59" s="343"/>
      <c r="P59" s="611">
        <f>SUM(P53:P58)</f>
        <v>0.17206469119999998</v>
      </c>
      <c r="Q59" s="289" t="s">
        <v>336</v>
      </c>
    </row>
    <row r="60" spans="1:17" ht="13.5" thickBot="1">
      <c r="A60" s="276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187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5" zoomScaleNormal="85" zoomScaleSheetLayoutView="65" zoomScalePageLayoutView="0" workbookViewId="0" topLeftCell="C28">
      <selection activeCell="K26" sqref="K26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244</v>
      </c>
    </row>
    <row r="2" spans="1:17" ht="16.5" customHeight="1">
      <c r="A2" s="379" t="s">
        <v>245</v>
      </c>
      <c r="P2" s="525" t="str">
        <f>NDPL!Q1</f>
        <v>JANUARY-2014</v>
      </c>
      <c r="Q2" s="582"/>
    </row>
    <row r="3" spans="1:8" ht="23.25">
      <c r="A3" s="223" t="s">
        <v>293</v>
      </c>
      <c r="H3" s="4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01/02/2014</v>
      </c>
      <c r="H5" s="39" t="str">
        <f>NDPL!H5</f>
        <v>INTIAL READING 01/01/2014</v>
      </c>
      <c r="I5" s="39" t="s">
        <v>4</v>
      </c>
      <c r="J5" s="39" t="s">
        <v>5</v>
      </c>
      <c r="K5" s="40" t="s">
        <v>6</v>
      </c>
      <c r="L5" s="41" t="str">
        <f>NDPL!G5</f>
        <v>FINAL READING 01/02/2014</v>
      </c>
      <c r="M5" s="39" t="str">
        <f>NDPL!H5</f>
        <v>INTIAL READING 01/01/2014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9.5" customHeight="1" thickTop="1">
      <c r="A7" s="360"/>
      <c r="B7" s="361" t="s">
        <v>259</v>
      </c>
      <c r="C7" s="362"/>
      <c r="D7" s="362"/>
      <c r="E7" s="362"/>
      <c r="F7" s="363"/>
      <c r="G7" s="118"/>
      <c r="H7" s="111"/>
      <c r="I7" s="111"/>
      <c r="J7" s="111"/>
      <c r="K7" s="114"/>
      <c r="L7" s="120"/>
      <c r="M7" s="25"/>
      <c r="N7" s="25"/>
      <c r="O7" s="25"/>
      <c r="P7" s="35"/>
      <c r="Q7" s="180"/>
    </row>
    <row r="8" spans="1:17" ht="19.5" customHeight="1">
      <c r="A8" s="324"/>
      <c r="B8" s="364" t="s">
        <v>260</v>
      </c>
      <c r="C8" s="365"/>
      <c r="D8" s="365"/>
      <c r="E8" s="365"/>
      <c r="F8" s="366"/>
      <c r="G8" s="44"/>
      <c r="H8" s="50"/>
      <c r="I8" s="50"/>
      <c r="J8" s="50"/>
      <c r="K8" s="48"/>
      <c r="L8" s="121"/>
      <c r="M8" s="19"/>
      <c r="N8" s="19"/>
      <c r="O8" s="19"/>
      <c r="P8" s="122"/>
      <c r="Q8" s="181"/>
    </row>
    <row r="9" spans="1:17" ht="19.5" customHeight="1">
      <c r="A9" s="324">
        <v>1</v>
      </c>
      <c r="B9" s="367" t="s">
        <v>261</v>
      </c>
      <c r="C9" s="365">
        <v>4864796</v>
      </c>
      <c r="D9" s="350" t="s">
        <v>12</v>
      </c>
      <c r="E9" s="116" t="s">
        <v>354</v>
      </c>
      <c r="F9" s="366">
        <v>100</v>
      </c>
      <c r="G9" s="630">
        <v>41422</v>
      </c>
      <c r="H9" s="631">
        <v>42230</v>
      </c>
      <c r="I9" s="372">
        <f>G9-H9</f>
        <v>-808</v>
      </c>
      <c r="J9" s="372">
        <f>$F9*I9</f>
        <v>-80800</v>
      </c>
      <c r="K9" s="373">
        <f>J9/1000000</f>
        <v>-0.0808</v>
      </c>
      <c r="L9" s="630">
        <v>79281</v>
      </c>
      <c r="M9" s="631">
        <v>79302</v>
      </c>
      <c r="N9" s="372">
        <f>L9-M9</f>
        <v>-21</v>
      </c>
      <c r="O9" s="372">
        <f>$F9*N9</f>
        <v>-2100</v>
      </c>
      <c r="P9" s="373">
        <f>O9/1000000</f>
        <v>-0.0021</v>
      </c>
      <c r="Q9" s="181"/>
    </row>
    <row r="10" spans="1:17" ht="19.5" customHeight="1">
      <c r="A10" s="324">
        <v>2</v>
      </c>
      <c r="B10" s="367" t="s">
        <v>262</v>
      </c>
      <c r="C10" s="365">
        <v>4864797</v>
      </c>
      <c r="D10" s="350" t="s">
        <v>12</v>
      </c>
      <c r="E10" s="116" t="s">
        <v>354</v>
      </c>
      <c r="F10" s="366">
        <v>100</v>
      </c>
      <c r="G10" s="630">
        <v>995452</v>
      </c>
      <c r="H10" s="631">
        <v>994865</v>
      </c>
      <c r="I10" s="372">
        <f>G10-H10</f>
        <v>587</v>
      </c>
      <c r="J10" s="372">
        <f>$F10*I10</f>
        <v>58700</v>
      </c>
      <c r="K10" s="373">
        <f>J10/1000000</f>
        <v>0.0587</v>
      </c>
      <c r="L10" s="630">
        <v>999109</v>
      </c>
      <c r="M10" s="631">
        <v>999021</v>
      </c>
      <c r="N10" s="372">
        <f>L10-M10</f>
        <v>88</v>
      </c>
      <c r="O10" s="372">
        <f>$F10*N10</f>
        <v>8800</v>
      </c>
      <c r="P10" s="373">
        <f>O10/1000000</f>
        <v>0.0088</v>
      </c>
      <c r="Q10" s="181"/>
    </row>
    <row r="11" spans="1:17" ht="19.5" customHeight="1">
      <c r="A11" s="324">
        <v>3</v>
      </c>
      <c r="B11" s="367" t="s">
        <v>263</v>
      </c>
      <c r="C11" s="365">
        <v>4864818</v>
      </c>
      <c r="D11" s="350" t="s">
        <v>12</v>
      </c>
      <c r="E11" s="116" t="s">
        <v>354</v>
      </c>
      <c r="F11" s="366">
        <v>100</v>
      </c>
      <c r="G11" s="630">
        <v>248495</v>
      </c>
      <c r="H11" s="631">
        <v>248148</v>
      </c>
      <c r="I11" s="372">
        <f>G11-H11</f>
        <v>347</v>
      </c>
      <c r="J11" s="372">
        <f>$F11*I11</f>
        <v>34700</v>
      </c>
      <c r="K11" s="373">
        <f>J11/1000000</f>
        <v>0.0347</v>
      </c>
      <c r="L11" s="630">
        <v>98385</v>
      </c>
      <c r="M11" s="631">
        <v>98273</v>
      </c>
      <c r="N11" s="372">
        <f>L11-M11</f>
        <v>112</v>
      </c>
      <c r="O11" s="372">
        <f>$F11*N11</f>
        <v>11200</v>
      </c>
      <c r="P11" s="373">
        <f>O11/1000000</f>
        <v>0.0112</v>
      </c>
      <c r="Q11" s="181"/>
    </row>
    <row r="12" spans="1:17" ht="19.5" customHeight="1">
      <c r="A12" s="324">
        <v>4</v>
      </c>
      <c r="B12" s="367" t="s">
        <v>264</v>
      </c>
      <c r="C12" s="365">
        <v>4864842</v>
      </c>
      <c r="D12" s="350" t="s">
        <v>12</v>
      </c>
      <c r="E12" s="116" t="s">
        <v>354</v>
      </c>
      <c r="F12" s="712">
        <v>937.5</v>
      </c>
      <c r="G12" s="630">
        <v>30888</v>
      </c>
      <c r="H12" s="631">
        <v>30259</v>
      </c>
      <c r="I12" s="372">
        <f>G12-H12</f>
        <v>629</v>
      </c>
      <c r="J12" s="372">
        <f>$F12*I12</f>
        <v>589687.5</v>
      </c>
      <c r="K12" s="373">
        <f>J12/1000000</f>
        <v>0.5896875</v>
      </c>
      <c r="L12" s="630">
        <v>18491</v>
      </c>
      <c r="M12" s="631">
        <v>18468</v>
      </c>
      <c r="N12" s="372">
        <f>L12-M12</f>
        <v>23</v>
      </c>
      <c r="O12" s="372">
        <f>$F12*N12</f>
        <v>21562.5</v>
      </c>
      <c r="P12" s="373">
        <f>O12/1000000</f>
        <v>0.0215625</v>
      </c>
      <c r="Q12" s="614"/>
    </row>
    <row r="13" spans="1:17" ht="19.5" customHeight="1">
      <c r="A13" s="324"/>
      <c r="B13" s="364" t="s">
        <v>265</v>
      </c>
      <c r="C13" s="365"/>
      <c r="D13" s="350"/>
      <c r="E13" s="104"/>
      <c r="F13" s="366"/>
      <c r="G13" s="326"/>
      <c r="H13" s="357"/>
      <c r="I13" s="357"/>
      <c r="J13" s="357"/>
      <c r="K13" s="374"/>
      <c r="L13" s="380"/>
      <c r="M13" s="381"/>
      <c r="N13" s="381"/>
      <c r="O13" s="381"/>
      <c r="P13" s="382"/>
      <c r="Q13" s="181"/>
    </row>
    <row r="14" spans="1:17" ht="19.5" customHeight="1">
      <c r="A14" s="324"/>
      <c r="B14" s="364"/>
      <c r="C14" s="365"/>
      <c r="D14" s="350"/>
      <c r="E14" s="104"/>
      <c r="F14" s="366"/>
      <c r="G14" s="326"/>
      <c r="H14" s="357"/>
      <c r="I14" s="357"/>
      <c r="J14" s="357"/>
      <c r="K14" s="374"/>
      <c r="L14" s="380"/>
      <c r="M14" s="381"/>
      <c r="N14" s="381"/>
      <c r="O14" s="381"/>
      <c r="P14" s="382"/>
      <c r="Q14" s="181"/>
    </row>
    <row r="15" spans="1:17" ht="19.5" customHeight="1">
      <c r="A15" s="324">
        <v>5</v>
      </c>
      <c r="B15" s="367" t="s">
        <v>266</v>
      </c>
      <c r="C15" s="365">
        <v>4864880</v>
      </c>
      <c r="D15" s="350" t="s">
        <v>12</v>
      </c>
      <c r="E15" s="116" t="s">
        <v>354</v>
      </c>
      <c r="F15" s="366">
        <v>-500</v>
      </c>
      <c r="G15" s="630">
        <v>985592</v>
      </c>
      <c r="H15" s="631">
        <v>985708</v>
      </c>
      <c r="I15" s="372">
        <f>G15-H15</f>
        <v>-116</v>
      </c>
      <c r="J15" s="372">
        <f>$F15*I15</f>
        <v>58000</v>
      </c>
      <c r="K15" s="373">
        <f>J15/1000000</f>
        <v>0.058</v>
      </c>
      <c r="L15" s="630">
        <v>925037</v>
      </c>
      <c r="M15" s="631">
        <v>925169</v>
      </c>
      <c r="N15" s="372">
        <f>L15-M15</f>
        <v>-132</v>
      </c>
      <c r="O15" s="372">
        <f>$F15*N15</f>
        <v>66000</v>
      </c>
      <c r="P15" s="373">
        <f>O15/1000000</f>
        <v>0.066</v>
      </c>
      <c r="Q15" s="181"/>
    </row>
    <row r="16" spans="1:17" ht="19.5" customHeight="1">
      <c r="A16" s="324">
        <v>6</v>
      </c>
      <c r="B16" s="367" t="s">
        <v>267</v>
      </c>
      <c r="C16" s="365">
        <v>4864881</v>
      </c>
      <c r="D16" s="350" t="s">
        <v>12</v>
      </c>
      <c r="E16" s="116" t="s">
        <v>354</v>
      </c>
      <c r="F16" s="366">
        <v>-500</v>
      </c>
      <c r="G16" s="630">
        <v>989476</v>
      </c>
      <c r="H16" s="631">
        <v>989616</v>
      </c>
      <c r="I16" s="372">
        <f>G16-H16</f>
        <v>-140</v>
      </c>
      <c r="J16" s="372">
        <f>$F16*I16</f>
        <v>70000</v>
      </c>
      <c r="K16" s="373">
        <f>J16/1000000</f>
        <v>0.07</v>
      </c>
      <c r="L16" s="630">
        <v>980176</v>
      </c>
      <c r="M16" s="631">
        <v>980448</v>
      </c>
      <c r="N16" s="372">
        <f>L16-M16</f>
        <v>-272</v>
      </c>
      <c r="O16" s="372">
        <f>$F16*N16</f>
        <v>136000</v>
      </c>
      <c r="P16" s="373">
        <f>O16/1000000</f>
        <v>0.136</v>
      </c>
      <c r="Q16" s="181"/>
    </row>
    <row r="17" spans="1:17" ht="19.5" customHeight="1">
      <c r="A17" s="324">
        <v>7</v>
      </c>
      <c r="B17" s="367" t="s">
        <v>282</v>
      </c>
      <c r="C17" s="365">
        <v>4902572</v>
      </c>
      <c r="D17" s="350" t="s">
        <v>12</v>
      </c>
      <c r="E17" s="116" t="s">
        <v>354</v>
      </c>
      <c r="F17" s="366">
        <v>300</v>
      </c>
      <c r="G17" s="630">
        <v>17</v>
      </c>
      <c r="H17" s="631">
        <v>17</v>
      </c>
      <c r="I17" s="372">
        <f>G17-H17</f>
        <v>0</v>
      </c>
      <c r="J17" s="372">
        <f>$F17*I17</f>
        <v>0</v>
      </c>
      <c r="K17" s="373">
        <f>J17/1000000</f>
        <v>0</v>
      </c>
      <c r="L17" s="630">
        <v>999992</v>
      </c>
      <c r="M17" s="631">
        <v>999996</v>
      </c>
      <c r="N17" s="372">
        <f>L17-M17</f>
        <v>-4</v>
      </c>
      <c r="O17" s="372">
        <f>$F17*N17</f>
        <v>-1200</v>
      </c>
      <c r="P17" s="373">
        <f>O17/1000000</f>
        <v>-0.0012</v>
      </c>
      <c r="Q17" s="181"/>
    </row>
    <row r="18" spans="1:17" ht="19.5" customHeight="1">
      <c r="A18" s="324"/>
      <c r="B18" s="364"/>
      <c r="C18" s="365"/>
      <c r="D18" s="350"/>
      <c r="E18" s="116"/>
      <c r="F18" s="366"/>
      <c r="G18" s="115"/>
      <c r="H18" s="104"/>
      <c r="I18" s="50"/>
      <c r="J18" s="50"/>
      <c r="K18" s="119"/>
      <c r="L18" s="383"/>
      <c r="M18" s="21"/>
      <c r="N18" s="21"/>
      <c r="O18" s="21"/>
      <c r="P18" s="28"/>
      <c r="Q18" s="181"/>
    </row>
    <row r="19" spans="1:17" ht="19.5" customHeight="1">
      <c r="A19" s="324"/>
      <c r="B19" s="364"/>
      <c r="C19" s="365"/>
      <c r="D19" s="350"/>
      <c r="E19" s="116"/>
      <c r="F19" s="366"/>
      <c r="G19" s="115"/>
      <c r="H19" s="104"/>
      <c r="I19" s="50"/>
      <c r="J19" s="50"/>
      <c r="K19" s="119"/>
      <c r="L19" s="383"/>
      <c r="M19" s="21"/>
      <c r="N19" s="21"/>
      <c r="O19" s="21"/>
      <c r="P19" s="28"/>
      <c r="Q19" s="181"/>
    </row>
    <row r="20" spans="1:17" ht="19.5" customHeight="1">
      <c r="A20" s="324"/>
      <c r="B20" s="367"/>
      <c r="C20" s="365"/>
      <c r="D20" s="350"/>
      <c r="E20" s="116"/>
      <c r="F20" s="366"/>
      <c r="G20" s="115"/>
      <c r="H20" s="104"/>
      <c r="I20" s="50"/>
      <c r="J20" s="50"/>
      <c r="K20" s="119"/>
      <c r="L20" s="383"/>
      <c r="M20" s="21"/>
      <c r="N20" s="21"/>
      <c r="O20" s="21"/>
      <c r="P20" s="28"/>
      <c r="Q20" s="181"/>
    </row>
    <row r="21" spans="1:17" ht="19.5" customHeight="1">
      <c r="A21" s="324"/>
      <c r="B21" s="364" t="s">
        <v>268</v>
      </c>
      <c r="C21" s="365"/>
      <c r="D21" s="350"/>
      <c r="E21" s="116"/>
      <c r="F21" s="368"/>
      <c r="G21" s="115"/>
      <c r="H21" s="104"/>
      <c r="I21" s="47"/>
      <c r="J21" s="51"/>
      <c r="K21" s="376">
        <f>SUM(K9:K20)</f>
        <v>0.7302875000000002</v>
      </c>
      <c r="L21" s="384"/>
      <c r="M21" s="381"/>
      <c r="N21" s="381"/>
      <c r="O21" s="381"/>
      <c r="P21" s="377">
        <f>SUM(P9:P20)</f>
        <v>0.24026250000000002</v>
      </c>
      <c r="Q21" s="181"/>
    </row>
    <row r="22" spans="1:17" ht="19.5" customHeight="1">
      <c r="A22" s="324"/>
      <c r="B22" s="364" t="s">
        <v>269</v>
      </c>
      <c r="C22" s="365"/>
      <c r="D22" s="350"/>
      <c r="E22" s="116"/>
      <c r="F22" s="368"/>
      <c r="G22" s="115"/>
      <c r="H22" s="104"/>
      <c r="I22" s="47"/>
      <c r="J22" s="47"/>
      <c r="K22" s="119"/>
      <c r="L22" s="383"/>
      <c r="M22" s="21"/>
      <c r="N22" s="21"/>
      <c r="O22" s="21"/>
      <c r="P22" s="28"/>
      <c r="Q22" s="181"/>
    </row>
    <row r="23" spans="1:17" ht="19.5" customHeight="1">
      <c r="A23" s="324"/>
      <c r="B23" s="364" t="s">
        <v>270</v>
      </c>
      <c r="C23" s="365"/>
      <c r="D23" s="350"/>
      <c r="E23" s="116"/>
      <c r="F23" s="368"/>
      <c r="G23" s="115"/>
      <c r="H23" s="104"/>
      <c r="I23" s="47"/>
      <c r="J23" s="47"/>
      <c r="K23" s="119"/>
      <c r="L23" s="383"/>
      <c r="M23" s="21"/>
      <c r="N23" s="21"/>
      <c r="O23" s="21"/>
      <c r="P23" s="28"/>
      <c r="Q23" s="181"/>
    </row>
    <row r="24" spans="1:17" ht="19.5" customHeight="1">
      <c r="A24" s="324">
        <v>8</v>
      </c>
      <c r="B24" s="367" t="s">
        <v>271</v>
      </c>
      <c r="C24" s="365">
        <v>4864794</v>
      </c>
      <c r="D24" s="350" t="s">
        <v>12</v>
      </c>
      <c r="E24" s="116" t="s">
        <v>354</v>
      </c>
      <c r="F24" s="366">
        <v>200</v>
      </c>
      <c r="G24" s="630">
        <v>931551</v>
      </c>
      <c r="H24" s="631">
        <v>932905</v>
      </c>
      <c r="I24" s="372">
        <f>G24-H24</f>
        <v>-1354</v>
      </c>
      <c r="J24" s="372">
        <f>$F24*I24</f>
        <v>-270800</v>
      </c>
      <c r="K24" s="373">
        <f>J24/1000000</f>
        <v>-0.2708</v>
      </c>
      <c r="L24" s="630">
        <v>991747</v>
      </c>
      <c r="M24" s="631">
        <v>991739</v>
      </c>
      <c r="N24" s="372">
        <f>L24-M24</f>
        <v>8</v>
      </c>
      <c r="O24" s="372">
        <f>$F24*N24</f>
        <v>1600</v>
      </c>
      <c r="P24" s="373">
        <f>O24/1000000</f>
        <v>0.0016</v>
      </c>
      <c r="Q24" s="181"/>
    </row>
    <row r="25" spans="1:17" ht="21" customHeight="1">
      <c r="A25" s="324">
        <v>9</v>
      </c>
      <c r="B25" s="367" t="s">
        <v>272</v>
      </c>
      <c r="C25" s="365">
        <v>4864932</v>
      </c>
      <c r="D25" s="350" t="s">
        <v>12</v>
      </c>
      <c r="E25" s="116" t="s">
        <v>354</v>
      </c>
      <c r="F25" s="366">
        <v>200</v>
      </c>
      <c r="G25" s="727">
        <v>990191</v>
      </c>
      <c r="H25" s="728">
        <v>995192</v>
      </c>
      <c r="I25" s="731">
        <f>G25-H25</f>
        <v>-5001</v>
      </c>
      <c r="J25" s="731">
        <f>$F25*I25</f>
        <v>-1000200</v>
      </c>
      <c r="K25" s="763">
        <f>J25/1000000</f>
        <v>-1.0002</v>
      </c>
      <c r="L25" s="727">
        <v>118</v>
      </c>
      <c r="M25" s="728">
        <v>105</v>
      </c>
      <c r="N25" s="731">
        <f>L25-M25</f>
        <v>13</v>
      </c>
      <c r="O25" s="731">
        <f>$F25*N25</f>
        <v>2600</v>
      </c>
      <c r="P25" s="763">
        <f>O25/1000000</f>
        <v>0.0026</v>
      </c>
      <c r="Q25" s="764"/>
    </row>
    <row r="26" spans="1:17" ht="19.5" customHeight="1">
      <c r="A26" s="324"/>
      <c r="B26" s="364" t="s">
        <v>273</v>
      </c>
      <c r="C26" s="367"/>
      <c r="D26" s="350"/>
      <c r="E26" s="116"/>
      <c r="F26" s="368"/>
      <c r="G26" s="115"/>
      <c r="H26" s="104"/>
      <c r="I26" s="47"/>
      <c r="J26" s="51"/>
      <c r="K26" s="377">
        <f>SUM(K24:K25)</f>
        <v>-1.271</v>
      </c>
      <c r="L26" s="384"/>
      <c r="M26" s="381"/>
      <c r="N26" s="381"/>
      <c r="O26" s="381"/>
      <c r="P26" s="377">
        <f>SUM(P24:P25)</f>
        <v>0.0042</v>
      </c>
      <c r="Q26" s="181"/>
    </row>
    <row r="27" spans="1:17" ht="19.5" customHeight="1">
      <c r="A27" s="324"/>
      <c r="B27" s="364" t="s">
        <v>274</v>
      </c>
      <c r="C27" s="365"/>
      <c r="D27" s="350"/>
      <c r="E27" s="104"/>
      <c r="F27" s="366"/>
      <c r="G27" s="115"/>
      <c r="H27" s="104"/>
      <c r="I27" s="50"/>
      <c r="J27" s="46"/>
      <c r="K27" s="119"/>
      <c r="L27" s="383"/>
      <c r="M27" s="21"/>
      <c r="N27" s="21"/>
      <c r="O27" s="21"/>
      <c r="P27" s="28"/>
      <c r="Q27" s="181"/>
    </row>
    <row r="28" spans="1:17" ht="19.5" customHeight="1">
      <c r="A28" s="324"/>
      <c r="B28" s="364" t="s">
        <v>270</v>
      </c>
      <c r="C28" s="365"/>
      <c r="D28" s="350"/>
      <c r="E28" s="104"/>
      <c r="F28" s="366"/>
      <c r="G28" s="115"/>
      <c r="H28" s="104"/>
      <c r="I28" s="50"/>
      <c r="J28" s="46"/>
      <c r="K28" s="119"/>
      <c r="L28" s="383"/>
      <c r="M28" s="21"/>
      <c r="N28" s="21"/>
      <c r="O28" s="21"/>
      <c r="P28" s="28"/>
      <c r="Q28" s="181"/>
    </row>
    <row r="29" spans="1:17" ht="19.5" customHeight="1">
      <c r="A29" s="324">
        <v>10</v>
      </c>
      <c r="B29" s="367" t="s">
        <v>275</v>
      </c>
      <c r="C29" s="365">
        <v>4864819</v>
      </c>
      <c r="D29" s="350" t="s">
        <v>12</v>
      </c>
      <c r="E29" s="116" t="s">
        <v>354</v>
      </c>
      <c r="F29" s="369">
        <v>200</v>
      </c>
      <c r="G29" s="630">
        <v>230629</v>
      </c>
      <c r="H29" s="631">
        <v>228152</v>
      </c>
      <c r="I29" s="372">
        <f aca="true" t="shared" si="0" ref="I29:I34">G29-H29</f>
        <v>2477</v>
      </c>
      <c r="J29" s="372">
        <f aca="true" t="shared" si="1" ref="J29:J34">$F29*I29</f>
        <v>495400</v>
      </c>
      <c r="K29" s="373">
        <f aca="true" t="shared" si="2" ref="K29:K34">J29/1000000</f>
        <v>0.4954</v>
      </c>
      <c r="L29" s="630">
        <v>263938</v>
      </c>
      <c r="M29" s="631">
        <v>263868</v>
      </c>
      <c r="N29" s="372">
        <f aca="true" t="shared" si="3" ref="N29:N34">L29-M29</f>
        <v>70</v>
      </c>
      <c r="O29" s="372">
        <f aca="true" t="shared" si="4" ref="O29:O34">$F29*N29</f>
        <v>14000</v>
      </c>
      <c r="P29" s="373">
        <f aca="true" t="shared" si="5" ref="P29:P34">O29/1000000</f>
        <v>0.014</v>
      </c>
      <c r="Q29" s="181"/>
    </row>
    <row r="30" spans="1:17" ht="19.5" customHeight="1">
      <c r="A30" s="324">
        <v>11</v>
      </c>
      <c r="B30" s="367" t="s">
        <v>276</v>
      </c>
      <c r="C30" s="365">
        <v>4864801</v>
      </c>
      <c r="D30" s="350" t="s">
        <v>12</v>
      </c>
      <c r="E30" s="116" t="s">
        <v>354</v>
      </c>
      <c r="F30" s="369">
        <v>200</v>
      </c>
      <c r="G30" s="630">
        <v>103346</v>
      </c>
      <c r="H30" s="631">
        <v>101141</v>
      </c>
      <c r="I30" s="372">
        <f t="shared" si="0"/>
        <v>2205</v>
      </c>
      <c r="J30" s="372">
        <f t="shared" si="1"/>
        <v>441000</v>
      </c>
      <c r="K30" s="373">
        <f t="shared" si="2"/>
        <v>0.441</v>
      </c>
      <c r="L30" s="630">
        <v>41544</v>
      </c>
      <c r="M30" s="631">
        <v>41520</v>
      </c>
      <c r="N30" s="372">
        <f t="shared" si="3"/>
        <v>24</v>
      </c>
      <c r="O30" s="372">
        <f t="shared" si="4"/>
        <v>4800</v>
      </c>
      <c r="P30" s="373">
        <f t="shared" si="5"/>
        <v>0.0048</v>
      </c>
      <c r="Q30" s="181"/>
    </row>
    <row r="31" spans="1:17" ht="19.5" customHeight="1">
      <c r="A31" s="324">
        <v>12</v>
      </c>
      <c r="B31" s="367" t="s">
        <v>277</v>
      </c>
      <c r="C31" s="365">
        <v>4864820</v>
      </c>
      <c r="D31" s="350" t="s">
        <v>12</v>
      </c>
      <c r="E31" s="116" t="s">
        <v>354</v>
      </c>
      <c r="F31" s="369">
        <v>100</v>
      </c>
      <c r="G31" s="630">
        <v>166751</v>
      </c>
      <c r="H31" s="631">
        <v>162312</v>
      </c>
      <c r="I31" s="372">
        <f t="shared" si="0"/>
        <v>4439</v>
      </c>
      <c r="J31" s="372">
        <f t="shared" si="1"/>
        <v>443900</v>
      </c>
      <c r="K31" s="373">
        <f t="shared" si="2"/>
        <v>0.4439</v>
      </c>
      <c r="L31" s="630">
        <v>72478</v>
      </c>
      <c r="M31" s="631">
        <v>72424</v>
      </c>
      <c r="N31" s="372">
        <f t="shared" si="3"/>
        <v>54</v>
      </c>
      <c r="O31" s="372">
        <f t="shared" si="4"/>
        <v>5400</v>
      </c>
      <c r="P31" s="373">
        <f t="shared" si="5"/>
        <v>0.0054</v>
      </c>
      <c r="Q31" s="181"/>
    </row>
    <row r="32" spans="1:17" ht="19.5" customHeight="1">
      <c r="A32" s="324">
        <v>13</v>
      </c>
      <c r="B32" s="367" t="s">
        <v>278</v>
      </c>
      <c r="C32" s="365">
        <v>4865168</v>
      </c>
      <c r="D32" s="350" t="s">
        <v>12</v>
      </c>
      <c r="E32" s="116" t="s">
        <v>354</v>
      </c>
      <c r="F32" s="369">
        <v>1000</v>
      </c>
      <c r="G32" s="630">
        <v>990042</v>
      </c>
      <c r="H32" s="631">
        <v>989897</v>
      </c>
      <c r="I32" s="372">
        <f t="shared" si="0"/>
        <v>145</v>
      </c>
      <c r="J32" s="372">
        <f t="shared" si="1"/>
        <v>145000</v>
      </c>
      <c r="K32" s="373">
        <f t="shared" si="2"/>
        <v>0.145</v>
      </c>
      <c r="L32" s="630">
        <v>998420</v>
      </c>
      <c r="M32" s="631">
        <v>998410</v>
      </c>
      <c r="N32" s="372">
        <f t="shared" si="3"/>
        <v>10</v>
      </c>
      <c r="O32" s="372">
        <f t="shared" si="4"/>
        <v>10000</v>
      </c>
      <c r="P32" s="373">
        <f t="shared" si="5"/>
        <v>0.01</v>
      </c>
      <c r="Q32" s="181"/>
    </row>
    <row r="33" spans="1:17" ht="19.5" customHeight="1">
      <c r="A33" s="324">
        <v>14</v>
      </c>
      <c r="B33" s="367" t="s">
        <v>279</v>
      </c>
      <c r="C33" s="365">
        <v>4864802</v>
      </c>
      <c r="D33" s="350" t="s">
        <v>12</v>
      </c>
      <c r="E33" s="116" t="s">
        <v>354</v>
      </c>
      <c r="F33" s="369">
        <v>100</v>
      </c>
      <c r="G33" s="630">
        <v>965168</v>
      </c>
      <c r="H33" s="631">
        <v>966358</v>
      </c>
      <c r="I33" s="372">
        <f t="shared" si="0"/>
        <v>-1190</v>
      </c>
      <c r="J33" s="372">
        <f t="shared" si="1"/>
        <v>-119000</v>
      </c>
      <c r="K33" s="373">
        <f t="shared" si="2"/>
        <v>-0.119</v>
      </c>
      <c r="L33" s="630">
        <v>7127</v>
      </c>
      <c r="M33" s="631">
        <v>7143</v>
      </c>
      <c r="N33" s="372">
        <f t="shared" si="3"/>
        <v>-16</v>
      </c>
      <c r="O33" s="372">
        <f t="shared" si="4"/>
        <v>-1600</v>
      </c>
      <c r="P33" s="373">
        <f t="shared" si="5"/>
        <v>-0.0016</v>
      </c>
      <c r="Q33" s="181"/>
    </row>
    <row r="34" spans="1:17" ht="19.5" customHeight="1">
      <c r="A34" s="324">
        <v>15</v>
      </c>
      <c r="B34" s="367" t="s">
        <v>383</v>
      </c>
      <c r="C34" s="365">
        <v>5128400</v>
      </c>
      <c r="D34" s="350" t="s">
        <v>12</v>
      </c>
      <c r="E34" s="116" t="s">
        <v>354</v>
      </c>
      <c r="F34" s="369">
        <v>937.5</v>
      </c>
      <c r="G34" s="630">
        <v>999305</v>
      </c>
      <c r="H34" s="631">
        <v>999368</v>
      </c>
      <c r="I34" s="372">
        <f t="shared" si="0"/>
        <v>-63</v>
      </c>
      <c r="J34" s="372">
        <f t="shared" si="1"/>
        <v>-59062.5</v>
      </c>
      <c r="K34" s="373">
        <f t="shared" si="2"/>
        <v>-0.0590625</v>
      </c>
      <c r="L34" s="630">
        <v>999762</v>
      </c>
      <c r="M34" s="631">
        <v>999855</v>
      </c>
      <c r="N34" s="372">
        <f t="shared" si="3"/>
        <v>-93</v>
      </c>
      <c r="O34" s="372">
        <f t="shared" si="4"/>
        <v>-87187.5</v>
      </c>
      <c r="P34" s="711">
        <f t="shared" si="5"/>
        <v>-0.0871875</v>
      </c>
      <c r="Q34" s="181"/>
    </row>
    <row r="35" spans="1:17" ht="19.5" customHeight="1">
      <c r="A35" s="324"/>
      <c r="B35" s="364" t="s">
        <v>265</v>
      </c>
      <c r="C35" s="365"/>
      <c r="D35" s="350"/>
      <c r="E35" s="104"/>
      <c r="F35" s="366"/>
      <c r="G35" s="326"/>
      <c r="H35" s="357"/>
      <c r="I35" s="357"/>
      <c r="J35" s="375"/>
      <c r="K35" s="374"/>
      <c r="L35" s="380"/>
      <c r="M35" s="381"/>
      <c r="N35" s="381"/>
      <c r="O35" s="381"/>
      <c r="P35" s="382"/>
      <c r="Q35" s="181"/>
    </row>
    <row r="36" spans="1:17" ht="19.5" customHeight="1">
      <c r="A36" s="324">
        <v>16</v>
      </c>
      <c r="B36" s="367" t="s">
        <v>280</v>
      </c>
      <c r="C36" s="365">
        <v>4864882</v>
      </c>
      <c r="D36" s="350" t="s">
        <v>12</v>
      </c>
      <c r="E36" s="116" t="s">
        <v>354</v>
      </c>
      <c r="F36" s="369">
        <v>-625</v>
      </c>
      <c r="G36" s="630">
        <v>987217</v>
      </c>
      <c r="H36" s="631">
        <v>987674</v>
      </c>
      <c r="I36" s="372">
        <f>G36-H36</f>
        <v>-457</v>
      </c>
      <c r="J36" s="372">
        <f>$F36*I36</f>
        <v>285625</v>
      </c>
      <c r="K36" s="373">
        <f>J36/1000000</f>
        <v>0.285625</v>
      </c>
      <c r="L36" s="630">
        <v>995537</v>
      </c>
      <c r="M36" s="631">
        <v>995542</v>
      </c>
      <c r="N36" s="372">
        <f>L36-M36</f>
        <v>-5</v>
      </c>
      <c r="O36" s="372">
        <f>$F36*N36</f>
        <v>3125</v>
      </c>
      <c r="P36" s="711">
        <f>O36/1000000</f>
        <v>0.003125</v>
      </c>
      <c r="Q36" s="614"/>
    </row>
    <row r="37" spans="1:17" ht="19.5" customHeight="1">
      <c r="A37" s="324">
        <v>17</v>
      </c>
      <c r="B37" s="367" t="s">
        <v>283</v>
      </c>
      <c r="C37" s="365">
        <v>4902572</v>
      </c>
      <c r="D37" s="350" t="s">
        <v>12</v>
      </c>
      <c r="E37" s="116" t="s">
        <v>354</v>
      </c>
      <c r="F37" s="369">
        <v>-300</v>
      </c>
      <c r="G37" s="630">
        <v>17</v>
      </c>
      <c r="H37" s="631">
        <v>17</v>
      </c>
      <c r="I37" s="372">
        <f>G37-H37</f>
        <v>0</v>
      </c>
      <c r="J37" s="372">
        <f>$F37*I37</f>
        <v>0</v>
      </c>
      <c r="K37" s="373">
        <f>J37/1000000</f>
        <v>0</v>
      </c>
      <c r="L37" s="630">
        <v>999992</v>
      </c>
      <c r="M37" s="631">
        <v>999996</v>
      </c>
      <c r="N37" s="372">
        <f>L37-M37</f>
        <v>-4</v>
      </c>
      <c r="O37" s="372">
        <f>$F37*N37</f>
        <v>1200</v>
      </c>
      <c r="P37" s="373">
        <f>O37/1000000</f>
        <v>0.0012</v>
      </c>
      <c r="Q37" s="181"/>
    </row>
    <row r="38" spans="1:17" ht="19.5" customHeight="1">
      <c r="A38" s="324"/>
      <c r="B38" s="364"/>
      <c r="C38" s="365"/>
      <c r="D38" s="365"/>
      <c r="E38" s="367"/>
      <c r="F38" s="365"/>
      <c r="G38" s="115"/>
      <c r="H38" s="50"/>
      <c r="I38" s="50"/>
      <c r="J38" s="50"/>
      <c r="K38" s="123"/>
      <c r="L38" s="44"/>
      <c r="M38" s="21"/>
      <c r="N38" s="21"/>
      <c r="O38" s="21"/>
      <c r="P38" s="28"/>
      <c r="Q38" s="181"/>
    </row>
    <row r="39" spans="1:17" ht="19.5" customHeight="1" thickBot="1">
      <c r="A39" s="370"/>
      <c r="B39" s="371" t="s">
        <v>281</v>
      </c>
      <c r="C39" s="371"/>
      <c r="D39" s="371"/>
      <c r="E39" s="371"/>
      <c r="F39" s="371"/>
      <c r="G39" s="125"/>
      <c r="H39" s="124"/>
      <c r="I39" s="124"/>
      <c r="J39" s="124"/>
      <c r="K39" s="612">
        <f>SUM(K29:K38)</f>
        <v>1.6328625</v>
      </c>
      <c r="L39" s="385"/>
      <c r="M39" s="386"/>
      <c r="N39" s="386"/>
      <c r="O39" s="386"/>
      <c r="P39" s="378">
        <f>SUM(P29:P38)</f>
        <v>-0.050262499999999995</v>
      </c>
      <c r="Q39" s="182"/>
    </row>
    <row r="40" spans="1:16" ht="13.5" thickTop="1">
      <c r="A40" s="64"/>
      <c r="B40" s="2"/>
      <c r="C40" s="112"/>
      <c r="D40" s="64"/>
      <c r="E40" s="112"/>
      <c r="F40" s="10"/>
      <c r="G40" s="10"/>
      <c r="H40" s="10"/>
      <c r="I40" s="10"/>
      <c r="J40" s="10"/>
      <c r="K40" s="11"/>
      <c r="L40" s="387"/>
      <c r="M40" s="18"/>
      <c r="N40" s="18"/>
      <c r="O40" s="18"/>
      <c r="P40" s="18"/>
    </row>
    <row r="41" spans="11:16" ht="12.75">
      <c r="K41" s="18"/>
      <c r="L41" s="18"/>
      <c r="M41" s="18"/>
      <c r="N41" s="18"/>
      <c r="O41" s="18"/>
      <c r="P41" s="18"/>
    </row>
    <row r="42" spans="7:16" ht="12.75">
      <c r="G42" s="166"/>
      <c r="K42" s="18"/>
      <c r="L42" s="18"/>
      <c r="M42" s="18"/>
      <c r="N42" s="18"/>
      <c r="O42" s="18"/>
      <c r="P42" s="18"/>
    </row>
    <row r="43" spans="2:16" ht="21.75">
      <c r="B43" s="225" t="s">
        <v>340</v>
      </c>
      <c r="K43" s="389">
        <f>K21</f>
        <v>0.7302875000000002</v>
      </c>
      <c r="L43" s="388"/>
      <c r="M43" s="388"/>
      <c r="N43" s="388"/>
      <c r="O43" s="388"/>
      <c r="P43" s="389">
        <f>P21</f>
        <v>0.24026250000000002</v>
      </c>
    </row>
    <row r="44" spans="2:16" ht="21.75">
      <c r="B44" s="225" t="s">
        <v>341</v>
      </c>
      <c r="K44" s="389">
        <f>K26</f>
        <v>-1.271</v>
      </c>
      <c r="L44" s="388"/>
      <c r="M44" s="388"/>
      <c r="N44" s="388"/>
      <c r="O44" s="388"/>
      <c r="P44" s="389">
        <f>P26</f>
        <v>0.0042</v>
      </c>
    </row>
    <row r="45" spans="2:16" ht="21.75">
      <c r="B45" s="225" t="s">
        <v>342</v>
      </c>
      <c r="K45" s="389">
        <f>K39</f>
        <v>1.6328625</v>
      </c>
      <c r="L45" s="388"/>
      <c r="M45" s="388"/>
      <c r="N45" s="388"/>
      <c r="O45" s="388"/>
      <c r="P45" s="606">
        <f>P39</f>
        <v>-0.050262499999999995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zoomScale="70" zoomScaleNormal="75" zoomScaleSheetLayoutView="70" zoomScalePageLayoutView="0" workbookViewId="0" topLeftCell="A22">
      <selection activeCell="I46" sqref="I46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244</v>
      </c>
    </row>
    <row r="2" spans="1:16" ht="20.25">
      <c r="A2" s="398" t="s">
        <v>245</v>
      </c>
      <c r="P2" s="346" t="str">
        <f>NDPL!Q1</f>
        <v>JANUARY-2014</v>
      </c>
    </row>
    <row r="3" spans="1:9" ht="18">
      <c r="A3" s="221" t="s">
        <v>359</v>
      </c>
      <c r="B3" s="221"/>
      <c r="C3" s="317"/>
      <c r="D3" s="318"/>
      <c r="E3" s="318"/>
      <c r="F3" s="317"/>
      <c r="G3" s="317"/>
      <c r="H3" s="317"/>
      <c r="I3" s="317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01/02/2014</v>
      </c>
      <c r="H5" s="39" t="str">
        <f>NDPL!H5</f>
        <v>INTIAL READING 01/01/2014</v>
      </c>
      <c r="I5" s="39" t="s">
        <v>4</v>
      </c>
      <c r="J5" s="39" t="s">
        <v>5</v>
      </c>
      <c r="K5" s="39" t="s">
        <v>6</v>
      </c>
      <c r="L5" s="41" t="str">
        <f>NDPL!G5</f>
        <v>FINAL READING 01/02/2014</v>
      </c>
      <c r="M5" s="39" t="str">
        <f>NDPL!H5</f>
        <v>INTIAL READING 01/01/2014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3.5" thickTop="1">
      <c r="A7" s="24"/>
      <c r="B7" s="136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80"/>
    </row>
    <row r="8" spans="1:17" ht="18">
      <c r="A8" s="142"/>
      <c r="B8" s="640" t="s">
        <v>290</v>
      </c>
      <c r="C8" s="638"/>
      <c r="D8" s="145"/>
      <c r="E8" s="145"/>
      <c r="F8" s="147"/>
      <c r="G8" s="158"/>
      <c r="H8" s="19"/>
      <c r="I8" s="79"/>
      <c r="J8" s="79"/>
      <c r="K8" s="81"/>
      <c r="L8" s="80"/>
      <c r="M8" s="78"/>
      <c r="N8" s="79"/>
      <c r="O8" s="79"/>
      <c r="P8" s="81"/>
      <c r="Q8" s="181"/>
    </row>
    <row r="9" spans="1:17" ht="18">
      <c r="A9" s="149"/>
      <c r="B9" s="641" t="s">
        <v>291</v>
      </c>
      <c r="C9" s="642" t="s">
        <v>285</v>
      </c>
      <c r="D9" s="150"/>
      <c r="E9" s="145"/>
      <c r="F9" s="147"/>
      <c r="G9" s="23"/>
      <c r="H9" s="19"/>
      <c r="I9" s="79"/>
      <c r="J9" s="79"/>
      <c r="K9" s="81"/>
      <c r="L9" s="219"/>
      <c r="M9" s="79"/>
      <c r="N9" s="79"/>
      <c r="O9" s="79"/>
      <c r="P9" s="81"/>
      <c r="Q9" s="181"/>
    </row>
    <row r="10" spans="1:17" ht="20.25">
      <c r="A10" s="623">
        <v>1</v>
      </c>
      <c r="B10" s="637" t="s">
        <v>286</v>
      </c>
      <c r="C10" s="638">
        <v>4865001</v>
      </c>
      <c r="D10" s="700" t="s">
        <v>12</v>
      </c>
      <c r="E10" s="145" t="s">
        <v>363</v>
      </c>
      <c r="F10" s="639">
        <v>2000</v>
      </c>
      <c r="G10" s="630">
        <v>2209</v>
      </c>
      <c r="H10" s="770">
        <v>1055</v>
      </c>
      <c r="I10" s="631">
        <f>G10-H10</f>
        <v>1154</v>
      </c>
      <c r="J10" s="631">
        <f>$F10*I10</f>
        <v>2308000</v>
      </c>
      <c r="K10" s="631">
        <f>J10/1000000</f>
        <v>2.308</v>
      </c>
      <c r="L10" s="630">
        <v>414</v>
      </c>
      <c r="M10" s="770">
        <v>406</v>
      </c>
      <c r="N10" s="597">
        <f>L10-M10</f>
        <v>8</v>
      </c>
      <c r="O10" s="597">
        <f>$F10*N10</f>
        <v>16000</v>
      </c>
      <c r="P10" s="599">
        <f>O10/1000000</f>
        <v>0.016</v>
      </c>
      <c r="Q10" s="181"/>
    </row>
    <row r="11" spans="1:17" ht="20.25">
      <c r="A11" s="623">
        <v>2</v>
      </c>
      <c r="B11" s="637" t="s">
        <v>288</v>
      </c>
      <c r="C11" s="638">
        <v>4902498</v>
      </c>
      <c r="D11" s="700" t="s">
        <v>12</v>
      </c>
      <c r="E11" s="145" t="s">
        <v>363</v>
      </c>
      <c r="F11" s="639">
        <v>2000</v>
      </c>
      <c r="G11" s="630">
        <v>14101</v>
      </c>
      <c r="H11" s="631">
        <v>13097</v>
      </c>
      <c r="I11" s="631">
        <f>G11-H11</f>
        <v>1004</v>
      </c>
      <c r="J11" s="631">
        <f>$F11*I11</f>
        <v>2008000</v>
      </c>
      <c r="K11" s="631">
        <f>J11/1000000</f>
        <v>2.008</v>
      </c>
      <c r="L11" s="630">
        <v>2251</v>
      </c>
      <c r="M11" s="631">
        <v>2242</v>
      </c>
      <c r="N11" s="597">
        <f>L11-M11</f>
        <v>9</v>
      </c>
      <c r="O11" s="597">
        <f>$F11*N11</f>
        <v>18000</v>
      </c>
      <c r="P11" s="599">
        <f>O11/1000000</f>
        <v>0.018</v>
      </c>
      <c r="Q11" s="181"/>
    </row>
    <row r="12" spans="1:17" ht="14.25">
      <c r="A12" s="115"/>
      <c r="B12" s="151"/>
      <c r="C12" s="133"/>
      <c r="D12" s="700"/>
      <c r="E12" s="152"/>
      <c r="F12" s="153"/>
      <c r="G12" s="159"/>
      <c r="H12" s="160"/>
      <c r="I12" s="79"/>
      <c r="J12" s="79"/>
      <c r="K12" s="81"/>
      <c r="L12" s="219"/>
      <c r="M12" s="79"/>
      <c r="N12" s="79"/>
      <c r="O12" s="79"/>
      <c r="P12" s="81"/>
      <c r="Q12" s="181"/>
    </row>
    <row r="13" spans="1:17" ht="14.25">
      <c r="A13" s="115"/>
      <c r="B13" s="154"/>
      <c r="C13" s="133"/>
      <c r="D13" s="700"/>
      <c r="E13" s="152"/>
      <c r="F13" s="153"/>
      <c r="G13" s="159"/>
      <c r="H13" s="160"/>
      <c r="I13" s="79"/>
      <c r="J13" s="79"/>
      <c r="K13" s="81"/>
      <c r="L13" s="219"/>
      <c r="M13" s="79"/>
      <c r="N13" s="79"/>
      <c r="O13" s="79"/>
      <c r="P13" s="81"/>
      <c r="Q13" s="181"/>
    </row>
    <row r="14" spans="1:17" ht="14.25">
      <c r="A14" s="115"/>
      <c r="B14" s="151"/>
      <c r="C14" s="133"/>
      <c r="D14" s="700"/>
      <c r="E14" s="152"/>
      <c r="F14" s="153"/>
      <c r="G14" s="159"/>
      <c r="H14" s="160"/>
      <c r="I14" s="79"/>
      <c r="J14" s="79"/>
      <c r="K14" s="81"/>
      <c r="L14" s="219"/>
      <c r="M14" s="79"/>
      <c r="N14" s="79"/>
      <c r="O14" s="79"/>
      <c r="P14" s="81"/>
      <c r="Q14" s="181"/>
    </row>
    <row r="15" spans="1:17" ht="18">
      <c r="A15" s="115"/>
      <c r="B15" s="151"/>
      <c r="C15" s="133"/>
      <c r="D15" s="700"/>
      <c r="E15" s="152"/>
      <c r="F15" s="153"/>
      <c r="G15" s="159"/>
      <c r="H15" s="653" t="s">
        <v>326</v>
      </c>
      <c r="I15" s="632"/>
      <c r="J15" s="372"/>
      <c r="K15" s="633">
        <f>SUM(K10:K11)</f>
        <v>4.316</v>
      </c>
      <c r="L15" s="219"/>
      <c r="M15" s="654" t="s">
        <v>326</v>
      </c>
      <c r="N15" s="634"/>
      <c r="O15" s="627"/>
      <c r="P15" s="635">
        <f>SUM(P10:P11)</f>
        <v>0.034</v>
      </c>
      <c r="Q15" s="181"/>
    </row>
    <row r="16" spans="1:17" ht="18">
      <c r="A16" s="115"/>
      <c r="B16" s="393" t="s">
        <v>11</v>
      </c>
      <c r="C16" s="392"/>
      <c r="D16" s="700"/>
      <c r="E16" s="152"/>
      <c r="F16" s="153"/>
      <c r="G16" s="159"/>
      <c r="H16" s="160"/>
      <c r="I16" s="79"/>
      <c r="J16" s="79"/>
      <c r="K16" s="81"/>
      <c r="L16" s="219"/>
      <c r="M16" s="79"/>
      <c r="N16" s="79"/>
      <c r="O16" s="79"/>
      <c r="P16" s="81"/>
      <c r="Q16" s="181"/>
    </row>
    <row r="17" spans="1:17" ht="18">
      <c r="A17" s="155"/>
      <c r="B17" s="258" t="s">
        <v>292</v>
      </c>
      <c r="C17" s="185" t="s">
        <v>285</v>
      </c>
      <c r="D17" s="701"/>
      <c r="E17" s="152"/>
      <c r="F17" s="157"/>
      <c r="G17" s="23"/>
      <c r="H17" s="19"/>
      <c r="I17" s="79"/>
      <c r="J17" s="79"/>
      <c r="K17" s="81"/>
      <c r="L17" s="219"/>
      <c r="M17" s="79"/>
      <c r="N17" s="79"/>
      <c r="O17" s="79"/>
      <c r="P17" s="81"/>
      <c r="Q17" s="181"/>
    </row>
    <row r="18" spans="1:17" ht="20.25">
      <c r="A18" s="326">
        <v>3</v>
      </c>
      <c r="B18" s="391" t="s">
        <v>286</v>
      </c>
      <c r="C18" s="392">
        <v>4902505</v>
      </c>
      <c r="D18" s="700" t="s">
        <v>12</v>
      </c>
      <c r="E18" s="145" t="s">
        <v>363</v>
      </c>
      <c r="F18" s="643">
        <v>1000</v>
      </c>
      <c r="G18" s="630">
        <v>993698</v>
      </c>
      <c r="H18" s="631">
        <v>993312</v>
      </c>
      <c r="I18" s="631">
        <f>G18-H18</f>
        <v>386</v>
      </c>
      <c r="J18" s="631">
        <f>$F18*I18</f>
        <v>386000</v>
      </c>
      <c r="K18" s="631">
        <f>J18/1000000</f>
        <v>0.386</v>
      </c>
      <c r="L18" s="630">
        <v>39612</v>
      </c>
      <c r="M18" s="631">
        <v>39613</v>
      </c>
      <c r="N18" s="597">
        <f>L18-M18</f>
        <v>-1</v>
      </c>
      <c r="O18" s="597">
        <f>$F18*N18</f>
        <v>-1000</v>
      </c>
      <c r="P18" s="599">
        <f>O18/1000000</f>
        <v>-0.001</v>
      </c>
      <c r="Q18" s="181"/>
    </row>
    <row r="19" spans="1:17" ht="20.25">
      <c r="A19" s="326">
        <v>4</v>
      </c>
      <c r="B19" s="391" t="s">
        <v>288</v>
      </c>
      <c r="C19" s="392">
        <v>5128424</v>
      </c>
      <c r="D19" s="700" t="s">
        <v>12</v>
      </c>
      <c r="E19" s="145" t="s">
        <v>363</v>
      </c>
      <c r="F19" s="643">
        <v>1000</v>
      </c>
      <c r="G19" s="727">
        <v>997191</v>
      </c>
      <c r="H19" s="728">
        <v>996230</v>
      </c>
      <c r="I19" s="728">
        <f>G19-H19</f>
        <v>961</v>
      </c>
      <c r="J19" s="728">
        <f>$F19*I19</f>
        <v>961000</v>
      </c>
      <c r="K19" s="728">
        <f>J19/1000000</f>
        <v>0.961</v>
      </c>
      <c r="L19" s="727">
        <v>994062</v>
      </c>
      <c r="M19" s="728">
        <v>994062</v>
      </c>
      <c r="N19" s="729">
        <f>L19-M19</f>
        <v>0</v>
      </c>
      <c r="O19" s="729">
        <f>$F19*N19</f>
        <v>0</v>
      </c>
      <c r="P19" s="730">
        <f>O19/1000000</f>
        <v>0</v>
      </c>
      <c r="Q19" s="574"/>
    </row>
    <row r="20" spans="1:17" ht="12.75">
      <c r="A20" s="23"/>
      <c r="B20" s="19"/>
      <c r="C20" s="19"/>
      <c r="D20" s="19"/>
      <c r="E20" s="19"/>
      <c r="F20" s="19"/>
      <c r="G20" s="23"/>
      <c r="H20" s="19"/>
      <c r="I20" s="19"/>
      <c r="J20" s="19"/>
      <c r="K20" s="19"/>
      <c r="L20" s="23"/>
      <c r="M20" s="19"/>
      <c r="N20" s="19"/>
      <c r="O20" s="19"/>
      <c r="P20" s="122"/>
      <c r="Q20" s="181"/>
    </row>
    <row r="21" spans="1:17" ht="18">
      <c r="A21" s="23"/>
      <c r="B21" s="19"/>
      <c r="C21" s="19"/>
      <c r="D21" s="19"/>
      <c r="E21" s="19"/>
      <c r="F21" s="19"/>
      <c r="G21" s="23"/>
      <c r="H21" s="656" t="s">
        <v>326</v>
      </c>
      <c r="I21" s="655"/>
      <c r="J21" s="527"/>
      <c r="K21" s="636">
        <f>SUM(K18:K19)</f>
        <v>1.347</v>
      </c>
      <c r="L21" s="23"/>
      <c r="M21" s="656" t="s">
        <v>326</v>
      </c>
      <c r="N21" s="636"/>
      <c r="O21" s="527"/>
      <c r="P21" s="636">
        <f>SUM(P18:P19)</f>
        <v>-0.001</v>
      </c>
      <c r="Q21" s="181"/>
    </row>
    <row r="22" spans="1:17" ht="12.75">
      <c r="A22" s="23"/>
      <c r="B22" s="19"/>
      <c r="C22" s="19"/>
      <c r="D22" s="19"/>
      <c r="E22" s="19"/>
      <c r="F22" s="19"/>
      <c r="G22" s="23"/>
      <c r="H22" s="19"/>
      <c r="I22" s="19"/>
      <c r="J22" s="19"/>
      <c r="K22" s="19"/>
      <c r="L22" s="23"/>
      <c r="M22" s="19"/>
      <c r="N22" s="19"/>
      <c r="O22" s="19"/>
      <c r="P22" s="122"/>
      <c r="Q22" s="181"/>
    </row>
    <row r="23" spans="1:17" ht="13.5" thickBot="1">
      <c r="A23" s="29"/>
      <c r="B23" s="30"/>
      <c r="C23" s="30"/>
      <c r="D23" s="30"/>
      <c r="E23" s="30"/>
      <c r="F23" s="30"/>
      <c r="G23" s="29"/>
      <c r="H23" s="30"/>
      <c r="I23" s="235"/>
      <c r="J23" s="30"/>
      <c r="K23" s="236"/>
      <c r="L23" s="29"/>
      <c r="M23" s="30"/>
      <c r="N23" s="235"/>
      <c r="O23" s="30"/>
      <c r="P23" s="236"/>
      <c r="Q23" s="182"/>
    </row>
    <row r="24" ht="13.5" thickTop="1"/>
    <row r="28" spans="1:16" ht="18">
      <c r="A28" s="644" t="s">
        <v>294</v>
      </c>
      <c r="B28" s="222"/>
      <c r="C28" s="222"/>
      <c r="D28" s="222"/>
      <c r="E28" s="222"/>
      <c r="F28" s="222"/>
      <c r="K28" s="161">
        <f>(K15+K21)</f>
        <v>5.663</v>
      </c>
      <c r="L28" s="162"/>
      <c r="M28" s="162"/>
      <c r="N28" s="162"/>
      <c r="O28" s="162"/>
      <c r="P28" s="161">
        <f>(P15+P21)</f>
        <v>0.033</v>
      </c>
    </row>
    <row r="31" spans="1:2" ht="18">
      <c r="A31" s="644" t="s">
        <v>295</v>
      </c>
      <c r="B31" s="644" t="s">
        <v>296</v>
      </c>
    </row>
    <row r="32" spans="1:16" ht="18">
      <c r="A32" s="237"/>
      <c r="B32" s="237"/>
      <c r="H32" s="186" t="s">
        <v>297</v>
      </c>
      <c r="I32" s="222"/>
      <c r="J32" s="186"/>
      <c r="K32" s="333">
        <v>0</v>
      </c>
      <c r="L32" s="333"/>
      <c r="M32" s="333"/>
      <c r="N32" s="333"/>
      <c r="O32" s="333"/>
      <c r="P32" s="333">
        <v>0</v>
      </c>
    </row>
    <row r="33" spans="8:16" ht="18">
      <c r="H33" s="186" t="s">
        <v>298</v>
      </c>
      <c r="I33" s="222"/>
      <c r="J33" s="186"/>
      <c r="K33" s="333">
        <f>BRPL!K18</f>
        <v>0</v>
      </c>
      <c r="L33" s="333"/>
      <c r="M33" s="333"/>
      <c r="N33" s="333"/>
      <c r="O33" s="333"/>
      <c r="P33" s="333">
        <f>BRPL!P18</f>
        <v>0</v>
      </c>
    </row>
    <row r="34" spans="8:16" ht="18">
      <c r="H34" s="186" t="s">
        <v>299</v>
      </c>
      <c r="I34" s="222"/>
      <c r="J34" s="186"/>
      <c r="K34" s="222">
        <f>BYPL!K32</f>
        <v>-2.0748</v>
      </c>
      <c r="L34" s="222"/>
      <c r="M34" s="645"/>
      <c r="N34" s="222"/>
      <c r="O34" s="222"/>
      <c r="P34" s="222">
        <f>BYPL!P32</f>
        <v>-9.3424</v>
      </c>
    </row>
    <row r="35" spans="8:16" ht="18">
      <c r="H35" s="186" t="s">
        <v>300</v>
      </c>
      <c r="I35" s="222"/>
      <c r="J35" s="186"/>
      <c r="K35" s="222">
        <f>NDMC!K32</f>
        <v>-0.881</v>
      </c>
      <c r="L35" s="222"/>
      <c r="M35" s="222"/>
      <c r="N35" s="222"/>
      <c r="O35" s="222"/>
      <c r="P35" s="222">
        <f>NDMC!P32</f>
        <v>1.5150000000000001</v>
      </c>
    </row>
    <row r="36" spans="8:16" ht="18">
      <c r="H36" s="186" t="s">
        <v>301</v>
      </c>
      <c r="I36" s="222"/>
      <c r="J36" s="186"/>
      <c r="K36" s="222"/>
      <c r="L36" s="222"/>
      <c r="M36" s="222"/>
      <c r="N36" s="222"/>
      <c r="O36" s="222"/>
      <c r="P36" s="222"/>
    </row>
    <row r="37" spans="8:16" ht="18">
      <c r="H37" s="646" t="s">
        <v>302</v>
      </c>
      <c r="I37" s="186"/>
      <c r="J37" s="186"/>
      <c r="K37" s="186">
        <f>SUM(K32:K36)</f>
        <v>-2.9558</v>
      </c>
      <c r="L37" s="222"/>
      <c r="M37" s="222"/>
      <c r="N37" s="222"/>
      <c r="O37" s="222"/>
      <c r="P37" s="186">
        <f>SUM(P32:P36)</f>
        <v>-7.827399999999999</v>
      </c>
    </row>
    <row r="38" spans="8:16" ht="18">
      <c r="H38" s="222"/>
      <c r="I38" s="222"/>
      <c r="J38" s="222"/>
      <c r="K38" s="222"/>
      <c r="L38" s="222"/>
      <c r="M38" s="222"/>
      <c r="N38" s="222"/>
      <c r="O38" s="222"/>
      <c r="P38" s="222"/>
    </row>
    <row r="39" spans="1:16" ht="18">
      <c r="A39" s="644" t="s">
        <v>327</v>
      </c>
      <c r="B39" s="135"/>
      <c r="C39" s="135"/>
      <c r="D39" s="135"/>
      <c r="E39" s="135"/>
      <c r="F39" s="135"/>
      <c r="G39" s="135"/>
      <c r="H39" s="186"/>
      <c r="I39" s="647"/>
      <c r="J39" s="186"/>
      <c r="K39" s="647">
        <f>K28+K37</f>
        <v>2.7072000000000003</v>
      </c>
      <c r="L39" s="222"/>
      <c r="M39" s="222"/>
      <c r="N39" s="222"/>
      <c r="O39" s="222"/>
      <c r="P39" s="647">
        <f>P28+P37</f>
        <v>-7.794399999999999</v>
      </c>
    </row>
    <row r="40" spans="1:10" ht="18">
      <c r="A40" s="186"/>
      <c r="B40" s="134"/>
      <c r="C40" s="135"/>
      <c r="D40" s="135"/>
      <c r="E40" s="135"/>
      <c r="F40" s="135"/>
      <c r="G40" s="135"/>
      <c r="H40" s="135"/>
      <c r="I40" s="164"/>
      <c r="J40" s="135"/>
    </row>
    <row r="41" spans="1:10" ht="18">
      <c r="A41" s="646" t="s">
        <v>303</v>
      </c>
      <c r="B41" s="186" t="s">
        <v>304</v>
      </c>
      <c r="C41" s="135"/>
      <c r="D41" s="135"/>
      <c r="E41" s="135"/>
      <c r="F41" s="135"/>
      <c r="G41" s="135"/>
      <c r="H41" s="135"/>
      <c r="I41" s="164"/>
      <c r="J41" s="135"/>
    </row>
    <row r="42" spans="1:10" ht="12.75">
      <c r="A42" s="163"/>
      <c r="B42" s="134"/>
      <c r="C42" s="135"/>
      <c r="D42" s="135"/>
      <c r="E42" s="135"/>
      <c r="F42" s="135"/>
      <c r="G42" s="135"/>
      <c r="H42" s="135"/>
      <c r="I42" s="164"/>
      <c r="J42" s="135"/>
    </row>
    <row r="43" spans="1:16" ht="18">
      <c r="A43" s="648" t="s">
        <v>305</v>
      </c>
      <c r="B43" s="649" t="s">
        <v>306</v>
      </c>
      <c r="C43" s="650" t="s">
        <v>307</v>
      </c>
      <c r="D43" s="649"/>
      <c r="E43" s="649"/>
      <c r="F43" s="649"/>
      <c r="G43" s="527">
        <v>29.3686</v>
      </c>
      <c r="H43" s="649" t="s">
        <v>308</v>
      </c>
      <c r="I43" s="649"/>
      <c r="J43" s="651"/>
      <c r="K43" s="649">
        <f>($K$39*G43)/100</f>
        <v>0.7950667392000001</v>
      </c>
      <c r="L43" s="649"/>
      <c r="M43" s="649"/>
      <c r="N43" s="649"/>
      <c r="O43" s="649"/>
      <c r="P43" s="649">
        <f>($P$39*G43)/100</f>
        <v>-2.2891061583999996</v>
      </c>
    </row>
    <row r="44" spans="1:16" ht="18">
      <c r="A44" s="648" t="s">
        <v>309</v>
      </c>
      <c r="B44" s="649" t="s">
        <v>364</v>
      </c>
      <c r="C44" s="650" t="s">
        <v>307</v>
      </c>
      <c r="D44" s="649"/>
      <c r="E44" s="649"/>
      <c r="F44" s="649"/>
      <c r="G44" s="527">
        <v>41.2182</v>
      </c>
      <c r="H44" s="649" t="s">
        <v>308</v>
      </c>
      <c r="I44" s="649"/>
      <c r="J44" s="651"/>
      <c r="K44" s="649">
        <f>($K$39*G44)/100</f>
        <v>1.1158591104000002</v>
      </c>
      <c r="L44" s="649"/>
      <c r="M44" s="649"/>
      <c r="N44" s="649"/>
      <c r="O44" s="649"/>
      <c r="P44" s="649">
        <f>($P$39*G44)/100</f>
        <v>-3.2127113807999996</v>
      </c>
    </row>
    <row r="45" spans="1:16" ht="18">
      <c r="A45" s="648" t="s">
        <v>310</v>
      </c>
      <c r="B45" s="649" t="s">
        <v>365</v>
      </c>
      <c r="C45" s="650" t="s">
        <v>307</v>
      </c>
      <c r="D45" s="649"/>
      <c r="E45" s="649"/>
      <c r="F45" s="649"/>
      <c r="G45" s="527">
        <v>22.8673</v>
      </c>
      <c r="H45" s="649" t="s">
        <v>308</v>
      </c>
      <c r="I45" s="649"/>
      <c r="J45" s="651"/>
      <c r="K45" s="649">
        <f>($K$39*G45)/100</f>
        <v>0.6190635456</v>
      </c>
      <c r="L45" s="649"/>
      <c r="M45" s="649"/>
      <c r="N45" s="649"/>
      <c r="O45" s="649"/>
      <c r="P45" s="649">
        <f>($P$39*G45)/100</f>
        <v>-1.7823688311999997</v>
      </c>
    </row>
    <row r="46" spans="1:16" ht="18">
      <c r="A46" s="648" t="s">
        <v>311</v>
      </c>
      <c r="B46" s="649" t="s">
        <v>366</v>
      </c>
      <c r="C46" s="650" t="s">
        <v>307</v>
      </c>
      <c r="D46" s="649"/>
      <c r="E46" s="649"/>
      <c r="F46" s="649"/>
      <c r="G46" s="527">
        <v>5.2908</v>
      </c>
      <c r="H46" s="649" t="s">
        <v>308</v>
      </c>
      <c r="I46" s="649"/>
      <c r="J46" s="651"/>
      <c r="K46" s="649">
        <f>($K$39*G46)/100</f>
        <v>0.14323253760000001</v>
      </c>
      <c r="L46" s="649"/>
      <c r="M46" s="649"/>
      <c r="N46" s="649"/>
      <c r="O46" s="649"/>
      <c r="P46" s="649">
        <f>($P$39*G46)/100</f>
        <v>-0.4123861151999999</v>
      </c>
    </row>
    <row r="47" spans="1:16" ht="18">
      <c r="A47" s="648" t="s">
        <v>312</v>
      </c>
      <c r="B47" s="649" t="s">
        <v>367</v>
      </c>
      <c r="C47" s="650" t="s">
        <v>307</v>
      </c>
      <c r="D47" s="649"/>
      <c r="E47" s="649"/>
      <c r="F47" s="649"/>
      <c r="G47" s="527">
        <v>1.2552</v>
      </c>
      <c r="H47" s="649" t="s">
        <v>308</v>
      </c>
      <c r="I47" s="649"/>
      <c r="J47" s="651"/>
      <c r="K47" s="649">
        <f>($K$39*G47)/100</f>
        <v>0.033980774400000004</v>
      </c>
      <c r="L47" s="649"/>
      <c r="M47" s="649"/>
      <c r="N47" s="649"/>
      <c r="O47" s="649"/>
      <c r="P47" s="649">
        <f>($P$39*G47)/100</f>
        <v>-0.09783530879999999</v>
      </c>
    </row>
    <row r="48" spans="6:10" ht="12.75">
      <c r="F48" s="165"/>
      <c r="J48" s="166"/>
    </row>
    <row r="49" spans="1:10" ht="15">
      <c r="A49" s="652" t="s">
        <v>425</v>
      </c>
      <c r="F49" s="165"/>
      <c r="J49" s="166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I29" sqref="I29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5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319"/>
      <c r="R1" s="19"/>
    </row>
    <row r="2" spans="1:18" ht="30">
      <c r="A2" s="247"/>
      <c r="B2" s="19"/>
      <c r="C2" s="19"/>
      <c r="D2" s="19"/>
      <c r="E2" s="19"/>
      <c r="F2" s="19"/>
      <c r="G2" s="515" t="s">
        <v>362</v>
      </c>
      <c r="H2" s="19"/>
      <c r="I2" s="19"/>
      <c r="J2" s="19"/>
      <c r="K2" s="19"/>
      <c r="L2" s="19"/>
      <c r="M2" s="19"/>
      <c r="N2" s="19"/>
      <c r="O2" s="19"/>
      <c r="P2" s="19"/>
      <c r="Q2" s="320"/>
      <c r="R2" s="19"/>
    </row>
    <row r="3" spans="1:18" ht="26.25">
      <c r="A3" s="247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20"/>
      <c r="R3" s="19"/>
    </row>
    <row r="4" spans="1:18" ht="25.5">
      <c r="A4" s="24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20"/>
      <c r="R4" s="19"/>
    </row>
    <row r="5" spans="1:18" ht="23.25">
      <c r="A5" s="253"/>
      <c r="B5" s="19"/>
      <c r="C5" s="510" t="s">
        <v>392</v>
      </c>
      <c r="D5" s="19"/>
      <c r="E5" s="19"/>
      <c r="F5" s="19"/>
      <c r="G5" s="19"/>
      <c r="H5" s="19"/>
      <c r="I5" s="19"/>
      <c r="J5" s="19"/>
      <c r="K5" s="19"/>
      <c r="L5" s="250"/>
      <c r="M5" s="19"/>
      <c r="N5" s="19"/>
      <c r="O5" s="19"/>
      <c r="P5" s="19"/>
      <c r="Q5" s="320"/>
      <c r="R5" s="19"/>
    </row>
    <row r="6" spans="1:18" ht="18">
      <c r="A6" s="249"/>
      <c r="B6" s="13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20"/>
      <c r="R6" s="19"/>
    </row>
    <row r="7" spans="1:18" ht="26.25">
      <c r="A7" s="247"/>
      <c r="B7" s="19"/>
      <c r="C7" s="19"/>
      <c r="D7" s="19"/>
      <c r="E7" s="19"/>
      <c r="F7" s="302" t="s">
        <v>418</v>
      </c>
      <c r="G7" s="19"/>
      <c r="H7" s="19"/>
      <c r="I7" s="19"/>
      <c r="J7" s="19"/>
      <c r="K7" s="19"/>
      <c r="L7" s="250"/>
      <c r="M7" s="19"/>
      <c r="N7" s="19"/>
      <c r="O7" s="19"/>
      <c r="P7" s="19"/>
      <c r="Q7" s="320"/>
      <c r="R7" s="19"/>
    </row>
    <row r="8" spans="1:18" ht="25.5">
      <c r="A8" s="248"/>
      <c r="B8" s="251"/>
      <c r="C8" s="19"/>
      <c r="D8" s="19"/>
      <c r="E8" s="19"/>
      <c r="F8" s="19"/>
      <c r="G8" s="19"/>
      <c r="H8" s="252"/>
      <c r="I8" s="19"/>
      <c r="J8" s="19"/>
      <c r="K8" s="19"/>
      <c r="L8" s="19"/>
      <c r="M8" s="19"/>
      <c r="N8" s="19"/>
      <c r="O8" s="19"/>
      <c r="P8" s="19"/>
      <c r="Q8" s="320"/>
      <c r="R8" s="19"/>
    </row>
    <row r="9" spans="1:18" ht="12.75">
      <c r="A9" s="253"/>
      <c r="B9" s="19"/>
      <c r="C9" s="19"/>
      <c r="D9" s="19"/>
      <c r="E9" s="19"/>
      <c r="F9" s="19"/>
      <c r="G9" s="19"/>
      <c r="H9" s="254"/>
      <c r="I9" s="19"/>
      <c r="J9" s="19"/>
      <c r="K9" s="19"/>
      <c r="L9" s="19"/>
      <c r="M9" s="19"/>
      <c r="N9" s="19"/>
      <c r="O9" s="19"/>
      <c r="P9" s="19"/>
      <c r="Q9" s="320"/>
      <c r="R9" s="19"/>
    </row>
    <row r="10" spans="1:18" ht="45.75" customHeight="1">
      <c r="A10" s="253"/>
      <c r="B10" s="309" t="s">
        <v>328</v>
      </c>
      <c r="C10" s="19"/>
      <c r="D10" s="19"/>
      <c r="E10" s="19"/>
      <c r="F10" s="19"/>
      <c r="G10" s="19"/>
      <c r="H10" s="254"/>
      <c r="I10" s="303"/>
      <c r="J10" s="78"/>
      <c r="K10" s="78"/>
      <c r="L10" s="78"/>
      <c r="M10" s="78"/>
      <c r="N10" s="303"/>
      <c r="O10" s="78"/>
      <c r="P10" s="78"/>
      <c r="Q10" s="320"/>
      <c r="R10" s="19"/>
    </row>
    <row r="11" spans="1:19" ht="20.25">
      <c r="A11" s="253"/>
      <c r="B11" s="19"/>
      <c r="C11" s="19"/>
      <c r="D11" s="19"/>
      <c r="E11" s="19"/>
      <c r="F11" s="19"/>
      <c r="G11" s="19"/>
      <c r="H11" s="257"/>
      <c r="I11" s="543" t="s">
        <v>347</v>
      </c>
      <c r="J11" s="304"/>
      <c r="K11" s="304"/>
      <c r="L11" s="304"/>
      <c r="M11" s="304"/>
      <c r="N11" s="543" t="s">
        <v>348</v>
      </c>
      <c r="O11" s="304"/>
      <c r="P11" s="304"/>
      <c r="Q11" s="504"/>
      <c r="R11" s="260"/>
      <c r="S11" s="240"/>
    </row>
    <row r="12" spans="1:18" ht="12.75">
      <c r="A12" s="253"/>
      <c r="B12" s="19"/>
      <c r="C12" s="19"/>
      <c r="D12" s="19"/>
      <c r="E12" s="19"/>
      <c r="F12" s="19"/>
      <c r="G12" s="19"/>
      <c r="H12" s="254"/>
      <c r="I12" s="301"/>
      <c r="J12" s="301"/>
      <c r="K12" s="301"/>
      <c r="L12" s="301"/>
      <c r="M12" s="301"/>
      <c r="N12" s="301"/>
      <c r="O12" s="301"/>
      <c r="P12" s="301"/>
      <c r="Q12" s="320"/>
      <c r="R12" s="19"/>
    </row>
    <row r="13" spans="1:18" ht="26.25">
      <c r="A13" s="509">
        <v>1</v>
      </c>
      <c r="B13" s="510" t="s">
        <v>329</v>
      </c>
      <c r="C13" s="511"/>
      <c r="D13" s="511"/>
      <c r="E13" s="508"/>
      <c r="F13" s="508"/>
      <c r="G13" s="256"/>
      <c r="H13" s="505"/>
      <c r="I13" s="506">
        <f>NDPL!K161</f>
        <v>-2.3281749207999995</v>
      </c>
      <c r="J13" s="302"/>
      <c r="K13" s="302"/>
      <c r="L13" s="302"/>
      <c r="M13" s="505"/>
      <c r="N13" s="506">
        <f>NDPL!P161</f>
        <v>-2.0451232583999994</v>
      </c>
      <c r="O13" s="302"/>
      <c r="P13" s="302"/>
      <c r="Q13" s="320"/>
      <c r="R13" s="19"/>
    </row>
    <row r="14" spans="1:18" ht="26.25">
      <c r="A14" s="509"/>
      <c r="B14" s="510"/>
      <c r="C14" s="511"/>
      <c r="D14" s="511"/>
      <c r="E14" s="508"/>
      <c r="F14" s="508"/>
      <c r="G14" s="256"/>
      <c r="H14" s="505"/>
      <c r="I14" s="506"/>
      <c r="J14" s="302"/>
      <c r="K14" s="302"/>
      <c r="L14" s="302"/>
      <c r="M14" s="505"/>
      <c r="N14" s="506"/>
      <c r="O14" s="302"/>
      <c r="P14" s="302"/>
      <c r="Q14" s="320"/>
      <c r="R14" s="19"/>
    </row>
    <row r="15" spans="1:18" ht="26.25">
      <c r="A15" s="509"/>
      <c r="B15" s="510"/>
      <c r="C15" s="511"/>
      <c r="D15" s="511"/>
      <c r="E15" s="508"/>
      <c r="F15" s="508"/>
      <c r="G15" s="251"/>
      <c r="H15" s="505"/>
      <c r="I15" s="506"/>
      <c r="J15" s="302"/>
      <c r="K15" s="302"/>
      <c r="L15" s="302"/>
      <c r="M15" s="505"/>
      <c r="N15" s="506"/>
      <c r="O15" s="302"/>
      <c r="P15" s="302"/>
      <c r="Q15" s="320"/>
      <c r="R15" s="19"/>
    </row>
    <row r="16" spans="1:18" ht="26.25">
      <c r="A16" s="509">
        <v>2</v>
      </c>
      <c r="B16" s="510" t="s">
        <v>330</v>
      </c>
      <c r="C16" s="511"/>
      <c r="D16" s="511"/>
      <c r="E16" s="508"/>
      <c r="F16" s="508"/>
      <c r="G16" s="256"/>
      <c r="H16" s="505"/>
      <c r="I16" s="506">
        <f>BRPL!K176</f>
        <v>-1.9688558062666668</v>
      </c>
      <c r="J16" s="302"/>
      <c r="K16" s="302"/>
      <c r="L16" s="302"/>
      <c r="M16" s="505" t="s">
        <v>361</v>
      </c>
      <c r="N16" s="506">
        <f>BRPL!P176</f>
        <v>0.3856390792000006</v>
      </c>
      <c r="O16" s="302"/>
      <c r="P16" s="302"/>
      <c r="Q16" s="320"/>
      <c r="R16" s="19"/>
    </row>
    <row r="17" spans="1:18" ht="26.25">
      <c r="A17" s="509"/>
      <c r="B17" s="510"/>
      <c r="C17" s="511"/>
      <c r="D17" s="511"/>
      <c r="E17" s="508"/>
      <c r="F17" s="508"/>
      <c r="G17" s="256"/>
      <c r="H17" s="505"/>
      <c r="I17" s="506"/>
      <c r="J17" s="302"/>
      <c r="K17" s="302"/>
      <c r="L17" s="302"/>
      <c r="M17" s="505"/>
      <c r="N17" s="506"/>
      <c r="O17" s="302"/>
      <c r="P17" s="302"/>
      <c r="Q17" s="320"/>
      <c r="R17" s="19"/>
    </row>
    <row r="18" spans="1:18" ht="26.25">
      <c r="A18" s="509"/>
      <c r="B18" s="510"/>
      <c r="C18" s="511"/>
      <c r="D18" s="511"/>
      <c r="E18" s="508"/>
      <c r="F18" s="508"/>
      <c r="G18" s="251"/>
      <c r="H18" s="505"/>
      <c r="I18" s="506"/>
      <c r="J18" s="302"/>
      <c r="K18" s="302"/>
      <c r="L18" s="302"/>
      <c r="M18" s="505"/>
      <c r="N18" s="506"/>
      <c r="O18" s="302"/>
      <c r="P18" s="302"/>
      <c r="Q18" s="320"/>
      <c r="R18" s="19"/>
    </row>
    <row r="19" spans="1:18" ht="26.25">
      <c r="A19" s="509">
        <v>3</v>
      </c>
      <c r="B19" s="510" t="s">
        <v>331</v>
      </c>
      <c r="C19" s="511"/>
      <c r="D19" s="511"/>
      <c r="E19" s="508"/>
      <c r="F19" s="508"/>
      <c r="G19" s="256"/>
      <c r="H19" s="505" t="s">
        <v>361</v>
      </c>
      <c r="I19" s="506">
        <f>BYPL!K164</f>
        <v>2.141728835599999</v>
      </c>
      <c r="J19" s="302"/>
      <c r="K19" s="302"/>
      <c r="L19" s="302"/>
      <c r="M19" s="505"/>
      <c r="N19" s="506">
        <f>BYPL!P164</f>
        <v>-10.094435501199996</v>
      </c>
      <c r="O19" s="302"/>
      <c r="P19" s="302"/>
      <c r="Q19" s="320"/>
      <c r="R19" s="19"/>
    </row>
    <row r="20" spans="1:18" ht="26.25">
      <c r="A20" s="509"/>
      <c r="B20" s="510"/>
      <c r="C20" s="511"/>
      <c r="D20" s="511"/>
      <c r="E20" s="508"/>
      <c r="F20" s="508"/>
      <c r="G20" s="256"/>
      <c r="H20" s="505"/>
      <c r="I20" s="506"/>
      <c r="J20" s="302"/>
      <c r="K20" s="302"/>
      <c r="L20" s="302"/>
      <c r="M20" s="505"/>
      <c r="N20" s="506"/>
      <c r="O20" s="302"/>
      <c r="P20" s="302"/>
      <c r="Q20" s="320"/>
      <c r="R20" s="19"/>
    </row>
    <row r="21" spans="1:18" ht="26.25">
      <c r="A21" s="509"/>
      <c r="B21" s="512"/>
      <c r="C21" s="512"/>
      <c r="D21" s="512"/>
      <c r="E21" s="343"/>
      <c r="F21" s="343"/>
      <c r="G21" s="131"/>
      <c r="H21" s="505"/>
      <c r="I21" s="506"/>
      <c r="J21" s="302"/>
      <c r="K21" s="302"/>
      <c r="L21" s="302"/>
      <c r="M21" s="505"/>
      <c r="N21" s="506"/>
      <c r="O21" s="302"/>
      <c r="P21" s="302"/>
      <c r="Q21" s="320"/>
      <c r="R21" s="19"/>
    </row>
    <row r="22" spans="1:18" ht="26.25">
      <c r="A22" s="509">
        <v>4</v>
      </c>
      <c r="B22" s="510" t="s">
        <v>332</v>
      </c>
      <c r="C22" s="512"/>
      <c r="D22" s="512"/>
      <c r="E22" s="343"/>
      <c r="F22" s="343"/>
      <c r="G22" s="256"/>
      <c r="H22" s="505" t="s">
        <v>361</v>
      </c>
      <c r="I22" s="506">
        <f>NDMC!K82</f>
        <v>4.140299204266667</v>
      </c>
      <c r="J22" s="302"/>
      <c r="K22" s="302"/>
      <c r="L22" s="302"/>
      <c r="M22" s="505" t="s">
        <v>361</v>
      </c>
      <c r="N22" s="506">
        <f>NDMC!P82</f>
        <v>3.290913884800002</v>
      </c>
      <c r="O22" s="302"/>
      <c r="P22" s="302"/>
      <c r="Q22" s="320"/>
      <c r="R22" s="19"/>
    </row>
    <row r="23" spans="1:18" ht="26.25">
      <c r="A23" s="509"/>
      <c r="B23" s="510"/>
      <c r="C23" s="512"/>
      <c r="D23" s="512"/>
      <c r="E23" s="343"/>
      <c r="F23" s="343"/>
      <c r="G23" s="256"/>
      <c r="H23" s="505"/>
      <c r="I23" s="506"/>
      <c r="J23" s="302"/>
      <c r="K23" s="302"/>
      <c r="L23" s="302"/>
      <c r="M23" s="505"/>
      <c r="N23" s="506"/>
      <c r="O23" s="302"/>
      <c r="P23" s="302"/>
      <c r="Q23" s="320"/>
      <c r="R23" s="19"/>
    </row>
    <row r="24" spans="1:18" ht="26.25">
      <c r="A24" s="509"/>
      <c r="B24" s="512"/>
      <c r="C24" s="512"/>
      <c r="D24" s="512"/>
      <c r="E24" s="343"/>
      <c r="F24" s="343"/>
      <c r="G24" s="131"/>
      <c r="H24" s="505"/>
      <c r="I24" s="506"/>
      <c r="J24" s="302"/>
      <c r="K24" s="302"/>
      <c r="L24" s="302"/>
      <c r="M24" s="505"/>
      <c r="N24" s="506"/>
      <c r="O24" s="302"/>
      <c r="P24" s="302"/>
      <c r="Q24" s="320"/>
      <c r="R24" s="19"/>
    </row>
    <row r="25" spans="1:18" ht="26.25">
      <c r="A25" s="509">
        <v>5</v>
      </c>
      <c r="B25" s="510" t="s">
        <v>333</v>
      </c>
      <c r="C25" s="512"/>
      <c r="D25" s="512"/>
      <c r="E25" s="343"/>
      <c r="F25" s="343"/>
      <c r="G25" s="256"/>
      <c r="H25" s="505" t="s">
        <v>361</v>
      </c>
      <c r="I25" s="506">
        <f>MES!K59</f>
        <v>0.9138807743999999</v>
      </c>
      <c r="J25" s="302"/>
      <c r="K25" s="302"/>
      <c r="L25" s="302"/>
      <c r="M25" s="505" t="s">
        <v>361</v>
      </c>
      <c r="N25" s="506">
        <f>MES!P59</f>
        <v>0.17206469119999998</v>
      </c>
      <c r="O25" s="302"/>
      <c r="P25" s="302"/>
      <c r="Q25" s="320"/>
      <c r="R25" s="19"/>
    </row>
    <row r="26" spans="1:18" ht="20.25">
      <c r="A26" s="253"/>
      <c r="B26" s="19"/>
      <c r="C26" s="19"/>
      <c r="D26" s="19"/>
      <c r="E26" s="19"/>
      <c r="F26" s="19"/>
      <c r="G26" s="19"/>
      <c r="H26" s="255"/>
      <c r="I26" s="507"/>
      <c r="J26" s="300"/>
      <c r="K26" s="300"/>
      <c r="L26" s="300"/>
      <c r="M26" s="300"/>
      <c r="N26" s="300"/>
      <c r="O26" s="300"/>
      <c r="P26" s="300"/>
      <c r="Q26" s="320"/>
      <c r="R26" s="19"/>
    </row>
    <row r="27" spans="1:18" ht="18">
      <c r="A27" s="249"/>
      <c r="B27" s="224"/>
      <c r="C27" s="258"/>
      <c r="D27" s="258"/>
      <c r="E27" s="258"/>
      <c r="F27" s="258"/>
      <c r="G27" s="259"/>
      <c r="H27" s="255"/>
      <c r="I27" s="19"/>
      <c r="J27" s="19"/>
      <c r="K27" s="19"/>
      <c r="L27" s="19"/>
      <c r="M27" s="19"/>
      <c r="N27" s="19"/>
      <c r="O27" s="19"/>
      <c r="P27" s="19"/>
      <c r="Q27" s="320"/>
      <c r="R27" s="19"/>
    </row>
    <row r="28" spans="1:18" ht="15">
      <c r="A28" s="253"/>
      <c r="B28" s="19"/>
      <c r="C28" s="19"/>
      <c r="D28" s="19"/>
      <c r="E28" s="19"/>
      <c r="F28" s="19"/>
      <c r="G28" s="19"/>
      <c r="H28" s="255"/>
      <c r="I28" s="19"/>
      <c r="J28" s="19"/>
      <c r="K28" s="19"/>
      <c r="L28" s="19"/>
      <c r="M28" s="19"/>
      <c r="N28" s="19"/>
      <c r="O28" s="19"/>
      <c r="P28" s="19"/>
      <c r="Q28" s="320"/>
      <c r="R28" s="19"/>
    </row>
    <row r="29" spans="1:18" ht="54" customHeight="1" thickBot="1">
      <c r="A29" s="502" t="s">
        <v>334</v>
      </c>
      <c r="B29" s="305"/>
      <c r="C29" s="305"/>
      <c r="D29" s="305"/>
      <c r="E29" s="305"/>
      <c r="F29" s="305"/>
      <c r="G29" s="305"/>
      <c r="H29" s="306"/>
      <c r="I29" s="306"/>
      <c r="J29" s="306"/>
      <c r="K29" s="306"/>
      <c r="L29" s="306"/>
      <c r="M29" s="306"/>
      <c r="N29" s="306"/>
      <c r="O29" s="306"/>
      <c r="P29" s="306"/>
      <c r="Q29" s="321"/>
      <c r="R29" s="19"/>
    </row>
    <row r="30" spans="1:9" ht="13.5" thickTop="1">
      <c r="A30" s="246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8" t="s">
        <v>360</v>
      </c>
      <c r="B33" s="19"/>
      <c r="C33" s="19"/>
      <c r="D33" s="19"/>
      <c r="E33" s="501"/>
      <c r="F33" s="501"/>
      <c r="G33" s="19"/>
      <c r="H33" s="19"/>
      <c r="I33" s="19"/>
    </row>
    <row r="34" spans="1:9" ht="15">
      <c r="A34" s="283"/>
      <c r="B34" s="283"/>
      <c r="C34" s="283"/>
      <c r="D34" s="283"/>
      <c r="E34" s="501"/>
      <c r="F34" s="501"/>
      <c r="G34" s="19"/>
      <c r="H34" s="19"/>
      <c r="I34" s="19"/>
    </row>
    <row r="35" spans="1:9" s="501" customFormat="1" ht="15" customHeight="1">
      <c r="A35" s="514" t="s">
        <v>368</v>
      </c>
      <c r="E35"/>
      <c r="F35"/>
      <c r="G35" s="283"/>
      <c r="H35" s="283"/>
      <c r="I35" s="283"/>
    </row>
    <row r="36" spans="1:9" s="501" customFormat="1" ht="15" customHeight="1">
      <c r="A36" s="514"/>
      <c r="E36"/>
      <c r="F36"/>
      <c r="H36" s="283"/>
      <c r="I36" s="283"/>
    </row>
    <row r="37" spans="1:9" s="501" customFormat="1" ht="15" customHeight="1">
      <c r="A37" s="514" t="s">
        <v>369</v>
      </c>
      <c r="E37"/>
      <c r="F37"/>
      <c r="I37" s="283"/>
    </row>
    <row r="38" spans="1:9" s="501" customFormat="1" ht="15" customHeight="1">
      <c r="A38" s="513"/>
      <c r="E38"/>
      <c r="F38"/>
      <c r="I38" s="283"/>
    </row>
    <row r="39" spans="1:9" s="501" customFormat="1" ht="15" customHeight="1">
      <c r="A39" s="514"/>
      <c r="E39"/>
      <c r="F39"/>
      <c r="I39" s="283"/>
    </row>
    <row r="40" spans="1:6" s="501" customFormat="1" ht="15" customHeight="1">
      <c r="A40" s="514"/>
      <c r="B40" s="500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D19">
      <selection activeCell="I19" sqref="I19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2" width="10.57421875" style="0" customWidth="1"/>
    <col min="13" max="13" width="9.8515625" style="0" customWidth="1"/>
    <col min="14" max="14" width="9.28125" style="0" bestFit="1" customWidth="1"/>
    <col min="15" max="15" width="10.57421875" style="0" bestFit="1" customWidth="1"/>
    <col min="16" max="16" width="10.28125" style="0" customWidth="1"/>
    <col min="17" max="17" width="12.28125" style="0" customWidth="1"/>
  </cols>
  <sheetData>
    <row r="1" spans="1:16" ht="24" thickBot="1">
      <c r="A1" s="3"/>
      <c r="G1" s="19"/>
      <c r="H1" s="19"/>
      <c r="I1" s="56" t="s">
        <v>406</v>
      </c>
      <c r="J1" s="19"/>
      <c r="K1" s="19"/>
      <c r="L1" s="19"/>
      <c r="M1" s="19"/>
      <c r="N1" s="56" t="s">
        <v>407</v>
      </c>
      <c r="O1" s="19"/>
      <c r="P1" s="19"/>
    </row>
    <row r="2" spans="1:17" ht="52.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01/02/2014</v>
      </c>
      <c r="H2" s="39" t="str">
        <f>NDPL!H5</f>
        <v>INTIAL READING 01/01/2014</v>
      </c>
      <c r="I2" s="39" t="s">
        <v>4</v>
      </c>
      <c r="J2" s="39" t="s">
        <v>5</v>
      </c>
      <c r="K2" s="39" t="s">
        <v>6</v>
      </c>
      <c r="L2" s="41" t="str">
        <f>NDPL!G5</f>
        <v>FINAL READING 01/02/2014</v>
      </c>
      <c r="M2" s="39" t="str">
        <f>NDPL!H5</f>
        <v>INTIAL READING 01/01/2014</v>
      </c>
      <c r="N2" s="39" t="s">
        <v>4</v>
      </c>
      <c r="O2" s="39" t="s">
        <v>5</v>
      </c>
      <c r="P2" s="40" t="s">
        <v>6</v>
      </c>
      <c r="Q2" s="685"/>
    </row>
    <row r="3" ht="14.25" thickBot="1" thickTop="1"/>
    <row r="4" spans="1:17" ht="13.5" thickTop="1">
      <c r="A4" s="24"/>
      <c r="B4" s="308" t="s">
        <v>349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80"/>
    </row>
    <row r="5" spans="1:17" ht="12.75">
      <c r="A5" s="23"/>
      <c r="B5" s="154" t="s">
        <v>353</v>
      </c>
      <c r="C5" s="156" t="s">
        <v>285</v>
      </c>
      <c r="D5" s="19"/>
      <c r="E5" s="19"/>
      <c r="F5" s="122"/>
      <c r="G5" s="23"/>
      <c r="H5" s="19"/>
      <c r="I5" s="19"/>
      <c r="J5" s="19"/>
      <c r="K5" s="122"/>
      <c r="L5" s="23"/>
      <c r="M5" s="19"/>
      <c r="N5" s="19"/>
      <c r="O5" s="19"/>
      <c r="P5" s="122"/>
      <c r="Q5" s="181"/>
    </row>
    <row r="6" spans="1:17" ht="15">
      <c r="A6" s="100">
        <v>1</v>
      </c>
      <c r="B6" s="128" t="s">
        <v>350</v>
      </c>
      <c r="C6" s="21">
        <v>4902492</v>
      </c>
      <c r="D6" s="152" t="s">
        <v>12</v>
      </c>
      <c r="E6" s="152" t="s">
        <v>287</v>
      </c>
      <c r="F6" s="28">
        <v>1500</v>
      </c>
      <c r="G6" s="441">
        <v>957681</v>
      </c>
      <c r="H6" s="442">
        <v>957896</v>
      </c>
      <c r="I6" s="79">
        <f>G6-H6</f>
        <v>-215</v>
      </c>
      <c r="J6" s="79">
        <f>$F6*I6</f>
        <v>-322500</v>
      </c>
      <c r="K6" s="81">
        <f>J6/1000000</f>
        <v>-0.3225</v>
      </c>
      <c r="L6" s="441">
        <v>981015</v>
      </c>
      <c r="M6" s="442">
        <v>981015</v>
      </c>
      <c r="N6" s="79">
        <f>L6-M6</f>
        <v>0</v>
      </c>
      <c r="O6" s="79">
        <f>$F6*N6</f>
        <v>0</v>
      </c>
      <c r="P6" s="81">
        <f>O6/1000000</f>
        <v>0</v>
      </c>
      <c r="Q6" s="181"/>
    </row>
    <row r="7" spans="1:17" ht="15">
      <c r="A7" s="716">
        <v>2</v>
      </c>
      <c r="B7" s="128" t="s">
        <v>351</v>
      </c>
      <c r="C7" s="717">
        <v>5128477</v>
      </c>
      <c r="D7" s="152" t="s">
        <v>12</v>
      </c>
      <c r="E7" s="152" t="s">
        <v>287</v>
      </c>
      <c r="F7" s="718">
        <v>1500</v>
      </c>
      <c r="G7" s="441">
        <v>997719</v>
      </c>
      <c r="H7" s="442">
        <v>997920</v>
      </c>
      <c r="I7" s="79">
        <f>G7-H7</f>
        <v>-201</v>
      </c>
      <c r="J7" s="79">
        <f>$F7*I7</f>
        <v>-301500</v>
      </c>
      <c r="K7" s="81">
        <f>J7/1000000</f>
        <v>-0.3015</v>
      </c>
      <c r="L7" s="441">
        <v>995977</v>
      </c>
      <c r="M7" s="442">
        <v>995977</v>
      </c>
      <c r="N7" s="79">
        <f>L7-M7</f>
        <v>0</v>
      </c>
      <c r="O7" s="79">
        <f>$F7*N7</f>
        <v>0</v>
      </c>
      <c r="P7" s="81">
        <f>O7/1000000</f>
        <v>0</v>
      </c>
      <c r="Q7" s="181"/>
    </row>
    <row r="8" spans="1:17" ht="15">
      <c r="A8" s="100">
        <v>3</v>
      </c>
      <c r="B8" s="128" t="s">
        <v>352</v>
      </c>
      <c r="C8" s="21">
        <v>4902494</v>
      </c>
      <c r="D8" s="152" t="s">
        <v>12</v>
      </c>
      <c r="E8" s="152" t="s">
        <v>287</v>
      </c>
      <c r="F8" s="28">
        <v>1500</v>
      </c>
      <c r="G8" s="441">
        <v>908895</v>
      </c>
      <c r="H8" s="442">
        <v>910368</v>
      </c>
      <c r="I8" s="79">
        <f>G8-H8</f>
        <v>-1473</v>
      </c>
      <c r="J8" s="79">
        <f>$F8*I8</f>
        <v>-2209500</v>
      </c>
      <c r="K8" s="81">
        <f>J8/1000000</f>
        <v>-2.2095</v>
      </c>
      <c r="L8" s="441">
        <v>966279</v>
      </c>
      <c r="M8" s="442">
        <v>966279</v>
      </c>
      <c r="N8" s="79">
        <f>L8-M8</f>
        <v>0</v>
      </c>
      <c r="O8" s="79">
        <f>$F8*N8</f>
        <v>0</v>
      </c>
      <c r="P8" s="81">
        <f>O8/1000000</f>
        <v>0</v>
      </c>
      <c r="Q8" s="181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2"/>
      <c r="L9" s="100"/>
      <c r="M9" s="21"/>
      <c r="N9" s="19"/>
      <c r="O9" s="19"/>
      <c r="P9" s="122"/>
      <c r="Q9" s="181"/>
    </row>
    <row r="10" spans="1:17" ht="12.75">
      <c r="A10" s="23"/>
      <c r="B10" s="19"/>
      <c r="C10" s="19"/>
      <c r="D10" s="19"/>
      <c r="E10" s="19"/>
      <c r="F10" s="122"/>
      <c r="G10" s="100"/>
      <c r="H10" s="21"/>
      <c r="I10" s="19"/>
      <c r="J10" s="19"/>
      <c r="K10" s="122"/>
      <c r="L10" s="100"/>
      <c r="M10" s="21"/>
      <c r="N10" s="19"/>
      <c r="O10" s="19"/>
      <c r="P10" s="122"/>
      <c r="Q10" s="181"/>
    </row>
    <row r="11" spans="1:17" ht="12.75">
      <c r="A11" s="23"/>
      <c r="B11" s="19"/>
      <c r="C11" s="19"/>
      <c r="D11" s="19"/>
      <c r="E11" s="19"/>
      <c r="F11" s="122"/>
      <c r="G11" s="100"/>
      <c r="H11" s="21"/>
      <c r="I11" s="19"/>
      <c r="J11" s="19"/>
      <c r="K11" s="122"/>
      <c r="L11" s="100"/>
      <c r="M11" s="21"/>
      <c r="N11" s="19"/>
      <c r="O11" s="19"/>
      <c r="P11" s="122"/>
      <c r="Q11" s="181"/>
    </row>
    <row r="12" spans="1:17" ht="12.75">
      <c r="A12" s="23"/>
      <c r="B12" s="19"/>
      <c r="C12" s="19"/>
      <c r="D12" s="19"/>
      <c r="E12" s="19"/>
      <c r="F12" s="122"/>
      <c r="G12" s="100"/>
      <c r="H12" s="21"/>
      <c r="I12" s="239" t="s">
        <v>326</v>
      </c>
      <c r="J12" s="19"/>
      <c r="K12" s="238">
        <f>SUM(K6:K8)</f>
        <v>-2.8335</v>
      </c>
      <c r="L12" s="100"/>
      <c r="M12" s="21"/>
      <c r="N12" s="239" t="s">
        <v>326</v>
      </c>
      <c r="O12" s="19"/>
      <c r="P12" s="238">
        <f>SUM(P6:P8)</f>
        <v>0</v>
      </c>
      <c r="Q12" s="181"/>
    </row>
    <row r="13" spans="1:17" ht="12.75">
      <c r="A13" s="23"/>
      <c r="B13" s="19"/>
      <c r="C13" s="19"/>
      <c r="D13" s="19"/>
      <c r="E13" s="19"/>
      <c r="F13" s="122"/>
      <c r="G13" s="100"/>
      <c r="H13" s="21"/>
      <c r="I13" s="390"/>
      <c r="J13" s="19"/>
      <c r="K13" s="234"/>
      <c r="L13" s="100"/>
      <c r="M13" s="21"/>
      <c r="N13" s="390"/>
      <c r="O13" s="19"/>
      <c r="P13" s="234"/>
      <c r="Q13" s="181"/>
    </row>
    <row r="14" spans="1:17" ht="12.75">
      <c r="A14" s="23"/>
      <c r="B14" s="19"/>
      <c r="C14" s="19"/>
      <c r="D14" s="19"/>
      <c r="E14" s="19"/>
      <c r="F14" s="122"/>
      <c r="G14" s="100"/>
      <c r="H14" s="21"/>
      <c r="I14" s="19"/>
      <c r="J14" s="19"/>
      <c r="K14" s="122"/>
      <c r="L14" s="100"/>
      <c r="M14" s="21"/>
      <c r="N14" s="19"/>
      <c r="O14" s="19"/>
      <c r="P14" s="122"/>
      <c r="Q14" s="181"/>
    </row>
    <row r="15" spans="1:17" ht="12.75">
      <c r="A15" s="23"/>
      <c r="B15" s="148" t="s">
        <v>157</v>
      </c>
      <c r="C15" s="19"/>
      <c r="D15" s="19"/>
      <c r="E15" s="19"/>
      <c r="F15" s="122"/>
      <c r="G15" s="100"/>
      <c r="H15" s="21"/>
      <c r="I15" s="19"/>
      <c r="J15" s="19"/>
      <c r="K15" s="122"/>
      <c r="L15" s="100"/>
      <c r="M15" s="21"/>
      <c r="N15" s="19"/>
      <c r="O15" s="19"/>
      <c r="P15" s="122"/>
      <c r="Q15" s="181"/>
    </row>
    <row r="16" spans="1:17" ht="12.75">
      <c r="A16" s="137"/>
      <c r="B16" s="138" t="s">
        <v>284</v>
      </c>
      <c r="C16" s="139" t="s">
        <v>285</v>
      </c>
      <c r="D16" s="139"/>
      <c r="E16" s="140"/>
      <c r="F16" s="141"/>
      <c r="G16" s="142"/>
      <c r="H16" s="21"/>
      <c r="I16" s="19"/>
      <c r="J16" s="19"/>
      <c r="K16" s="122"/>
      <c r="L16" s="100"/>
      <c r="M16" s="21"/>
      <c r="N16" s="19"/>
      <c r="O16" s="19"/>
      <c r="P16" s="122"/>
      <c r="Q16" s="181"/>
    </row>
    <row r="17" spans="1:17" ht="15">
      <c r="A17" s="142">
        <v>1</v>
      </c>
      <c r="B17" s="143" t="s">
        <v>286</v>
      </c>
      <c r="C17" s="144">
        <v>4902509</v>
      </c>
      <c r="D17" s="145" t="s">
        <v>12</v>
      </c>
      <c r="E17" s="145" t="s">
        <v>287</v>
      </c>
      <c r="F17" s="146">
        <v>5000</v>
      </c>
      <c r="G17" s="441">
        <v>997823</v>
      </c>
      <c r="H17" s="442">
        <v>997786</v>
      </c>
      <c r="I17" s="79">
        <f>G17-H17</f>
        <v>37</v>
      </c>
      <c r="J17" s="79">
        <f>$F17*I17</f>
        <v>185000</v>
      </c>
      <c r="K17" s="81">
        <f>J17/1000000</f>
        <v>0.185</v>
      </c>
      <c r="L17" s="441">
        <v>31027</v>
      </c>
      <c r="M17" s="442">
        <v>31064</v>
      </c>
      <c r="N17" s="79">
        <f>L17-M17</f>
        <v>-37</v>
      </c>
      <c r="O17" s="79">
        <f>$F17*N17</f>
        <v>-185000</v>
      </c>
      <c r="P17" s="81">
        <f>O17/1000000</f>
        <v>-0.185</v>
      </c>
      <c r="Q17" s="181"/>
    </row>
    <row r="18" spans="1:17" ht="15">
      <c r="A18" s="142">
        <v>2</v>
      </c>
      <c r="B18" s="143" t="s">
        <v>288</v>
      </c>
      <c r="C18" s="144">
        <v>4902510</v>
      </c>
      <c r="D18" s="145" t="s">
        <v>12</v>
      </c>
      <c r="E18" s="145" t="s">
        <v>287</v>
      </c>
      <c r="F18" s="146">
        <v>1000</v>
      </c>
      <c r="G18" s="441">
        <v>999692</v>
      </c>
      <c r="H18" s="442">
        <v>999668</v>
      </c>
      <c r="I18" s="79">
        <f>G18-H18</f>
        <v>24</v>
      </c>
      <c r="J18" s="79">
        <f>$F18*I18</f>
        <v>24000</v>
      </c>
      <c r="K18" s="81">
        <f>J18/1000000</f>
        <v>0.024</v>
      </c>
      <c r="L18" s="441">
        <v>3036</v>
      </c>
      <c r="M18" s="442">
        <v>3099</v>
      </c>
      <c r="N18" s="79">
        <f>L18-M18</f>
        <v>-63</v>
      </c>
      <c r="O18" s="79">
        <f>$F18*N18</f>
        <v>-63000</v>
      </c>
      <c r="P18" s="81">
        <f>O18/1000000</f>
        <v>-0.063</v>
      </c>
      <c r="Q18" s="181"/>
    </row>
    <row r="19" spans="1:17" ht="15">
      <c r="A19" s="142">
        <v>3</v>
      </c>
      <c r="B19" s="143" t="s">
        <v>289</v>
      </c>
      <c r="C19" s="144">
        <v>4864947</v>
      </c>
      <c r="D19" s="145" t="s">
        <v>12</v>
      </c>
      <c r="E19" s="145" t="s">
        <v>287</v>
      </c>
      <c r="F19" s="146">
        <v>1000</v>
      </c>
      <c r="G19" s="441">
        <v>972799</v>
      </c>
      <c r="H19" s="442">
        <v>971815</v>
      </c>
      <c r="I19" s="79">
        <f>G19-H19</f>
        <v>984</v>
      </c>
      <c r="J19" s="79">
        <f>$F19*I19</f>
        <v>984000</v>
      </c>
      <c r="K19" s="81">
        <f>J19/1000000</f>
        <v>0.984</v>
      </c>
      <c r="L19" s="441">
        <v>990195</v>
      </c>
      <c r="M19" s="442">
        <v>990180</v>
      </c>
      <c r="N19" s="79">
        <f>L19-M19</f>
        <v>15</v>
      </c>
      <c r="O19" s="79">
        <f>$F19*N19</f>
        <v>15000</v>
      </c>
      <c r="P19" s="81">
        <f>O19/1000000</f>
        <v>0.015</v>
      </c>
      <c r="Q19" s="694"/>
    </row>
    <row r="20" spans="1:17" ht="12.75">
      <c r="A20" s="142"/>
      <c r="B20" s="143"/>
      <c r="C20" s="144"/>
      <c r="D20" s="145"/>
      <c r="E20" s="145"/>
      <c r="F20" s="147"/>
      <c r="G20" s="158"/>
      <c r="H20" s="19"/>
      <c r="I20" s="79"/>
      <c r="J20" s="79"/>
      <c r="K20" s="81"/>
      <c r="L20" s="80"/>
      <c r="M20" s="78"/>
      <c r="N20" s="79"/>
      <c r="O20" s="79"/>
      <c r="P20" s="81"/>
      <c r="Q20" s="181"/>
    </row>
    <row r="21" spans="1:17" ht="12.75">
      <c r="A21" s="23"/>
      <c r="B21" s="19"/>
      <c r="C21" s="19"/>
      <c r="D21" s="19"/>
      <c r="E21" s="19"/>
      <c r="F21" s="122"/>
      <c r="G21" s="23"/>
      <c r="H21" s="19"/>
      <c r="I21" s="19"/>
      <c r="J21" s="19"/>
      <c r="K21" s="122"/>
      <c r="L21" s="23"/>
      <c r="M21" s="19"/>
      <c r="N21" s="19"/>
      <c r="O21" s="19"/>
      <c r="P21" s="122"/>
      <c r="Q21" s="181"/>
    </row>
    <row r="22" spans="1:17" ht="12.75">
      <c r="A22" s="23"/>
      <c r="B22" s="19"/>
      <c r="C22" s="19"/>
      <c r="D22" s="19"/>
      <c r="E22" s="19"/>
      <c r="F22" s="122"/>
      <c r="G22" s="23"/>
      <c r="H22" s="19"/>
      <c r="I22" s="19"/>
      <c r="J22" s="19"/>
      <c r="K22" s="122"/>
      <c r="L22" s="23"/>
      <c r="M22" s="19"/>
      <c r="N22" s="19"/>
      <c r="O22" s="19"/>
      <c r="P22" s="122"/>
      <c r="Q22" s="181"/>
    </row>
    <row r="23" spans="1:17" ht="12.75">
      <c r="A23" s="23"/>
      <c r="B23" s="19"/>
      <c r="C23" s="19"/>
      <c r="D23" s="19"/>
      <c r="E23" s="19"/>
      <c r="F23" s="122"/>
      <c r="G23" s="23"/>
      <c r="H23" s="19"/>
      <c r="I23" s="239" t="s">
        <v>326</v>
      </c>
      <c r="J23" s="19"/>
      <c r="K23" s="238">
        <f>SUM(K17:K19)</f>
        <v>1.193</v>
      </c>
      <c r="L23" s="23"/>
      <c r="M23" s="19"/>
      <c r="N23" s="239" t="s">
        <v>326</v>
      </c>
      <c r="O23" s="19"/>
      <c r="P23" s="238">
        <f>SUM(P17:P19)</f>
        <v>-0.23299999999999998</v>
      </c>
      <c r="Q23" s="181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2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METERING</cp:lastModifiedBy>
  <cp:lastPrinted>2013-10-30T04:41:46Z</cp:lastPrinted>
  <dcterms:created xsi:type="dcterms:W3CDTF">1996-10-14T23:33:28Z</dcterms:created>
  <dcterms:modified xsi:type="dcterms:W3CDTF">2014-02-20T06:47:20Z</dcterms:modified>
  <cp:category/>
  <cp:version/>
  <cp:contentType/>
  <cp:contentStatus/>
</cp:coreProperties>
</file>